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ea.sharepoint.com/sites/Rapportering/Delade dokument/2025 Q1/Rapport/"/>
    </mc:Choice>
  </mc:AlternateContent>
  <xr:revisionPtr revIDLastSave="26" documentId="8_{75472BE4-DA7E-4DEA-B43F-E457717429C5}" xr6:coauthVersionLast="47" xr6:coauthVersionMax="47" xr10:uidLastSave="{D8431CC9-E7ED-428E-B8B1-D4483B0AFAA9}"/>
  <bookViews>
    <workbookView xWindow="-120" yWindow="-120" windowWidth="38640" windowHeight="21120" xr2:uid="{1E439DF1-6D40-4694-9504-6EDE6A9E098D}"/>
  </bookViews>
  <sheets>
    <sheet name="Nyckel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0" i="2" l="1"/>
  <c r="V9" i="2" l="1"/>
  <c r="D59" i="2"/>
  <c r="V7" i="2"/>
  <c r="Y40" i="2" l="1"/>
  <c r="V18" i="2"/>
  <c r="V19" i="2"/>
  <c r="V11" i="2"/>
  <c r="V16" i="2" s="1"/>
  <c r="V20" i="2" l="1"/>
  <c r="V28" i="2" s="1"/>
  <c r="V26" i="2"/>
  <c r="V27" i="2"/>
  <c r="D64" i="2" l="1"/>
  <c r="D41" i="2"/>
  <c r="D35" i="2"/>
  <c r="D30" i="2"/>
  <c r="D25" i="2"/>
  <c r="D20" i="2"/>
  <c r="D15" i="2"/>
  <c r="D9" i="2"/>
  <c r="D52" i="2" l="1"/>
  <c r="D46" i="2"/>
  <c r="V39" i="2"/>
  <c r="V40" i="2" s="1"/>
  <c r="D76" i="2"/>
  <c r="D71" i="2"/>
  <c r="E55" i="2" l="1"/>
  <c r="F55" i="2"/>
  <c r="F59" i="2" s="1"/>
  <c r="E8" i="2" l="1"/>
  <c r="W30" i="2" l="1"/>
  <c r="W19" i="2"/>
  <c r="W18" i="2"/>
  <c r="E75" i="2"/>
  <c r="E74" i="2"/>
  <c r="E70" i="2"/>
  <c r="E67" i="2"/>
  <c r="E62" i="2"/>
  <c r="E64" i="2" s="1"/>
  <c r="E59" i="2"/>
  <c r="E51" i="2"/>
  <c r="E49" i="2"/>
  <c r="E45" i="2"/>
  <c r="E46" i="2" s="1"/>
  <c r="E41" i="2"/>
  <c r="E35" i="2"/>
  <c r="E30" i="2"/>
  <c r="E25" i="2"/>
  <c r="E20" i="2"/>
  <c r="E15" i="2"/>
  <c r="E9" i="2"/>
  <c r="AG14" i="2"/>
  <c r="AA18" i="2"/>
  <c r="AA20" i="2" s="1"/>
  <c r="AB18" i="2"/>
  <c r="AB20" i="2" s="1"/>
  <c r="AC18" i="2"/>
  <c r="AC20" i="2" s="1"/>
  <c r="AD18" i="2"/>
  <c r="AD20" i="2" s="1"/>
  <c r="AE18" i="2"/>
  <c r="AE20" i="2" s="1"/>
  <c r="AF18" i="2"/>
  <c r="AF20" i="2" s="1"/>
  <c r="AH18" i="2"/>
  <c r="AH20" i="2" s="1"/>
  <c r="AI18" i="2"/>
  <c r="AI20" i="2" s="1"/>
  <c r="AJ18" i="2"/>
  <c r="AJ20" i="2" s="1"/>
  <c r="AK18" i="2"/>
  <c r="AK20" i="2" s="1"/>
  <c r="AL18" i="2"/>
  <c r="AL20" i="2" s="1"/>
  <c r="AM18" i="2"/>
  <c r="AM20" i="2" s="1"/>
  <c r="AN18" i="2"/>
  <c r="AN20" i="2" s="1"/>
  <c r="X19" i="2"/>
  <c r="W20" i="2" l="1"/>
  <c r="W28" i="2" s="1"/>
  <c r="E76" i="2"/>
  <c r="W11" i="2"/>
  <c r="W16" i="2" s="1"/>
  <c r="W27" i="2" s="1"/>
  <c r="E71" i="2"/>
  <c r="E52" i="2"/>
  <c r="Z40" i="2"/>
  <c r="W40" i="2"/>
  <c r="X10" i="2"/>
  <c r="W26" i="2" l="1"/>
  <c r="AA11" i="2"/>
  <c r="AA26" i="2" s="1"/>
  <c r="I71" i="2"/>
  <c r="Q71" i="2"/>
  <c r="J71" i="2"/>
  <c r="N71" i="2"/>
  <c r="O71" i="2"/>
  <c r="P71" i="2"/>
  <c r="F8" i="2"/>
  <c r="F7" i="2"/>
  <c r="X7" i="2" l="1"/>
  <c r="F67" i="2"/>
  <c r="X30" i="2"/>
  <c r="X11" i="2" l="1"/>
  <c r="X26" i="2" s="1"/>
  <c r="X18" i="2"/>
  <c r="X20" i="2" s="1"/>
  <c r="X28" i="2" s="1"/>
  <c r="F20" i="2"/>
  <c r="F30" i="2"/>
  <c r="X16" i="2" l="1"/>
  <c r="X27" i="2" s="1"/>
  <c r="G28" i="2"/>
  <c r="G30" i="2" s="1"/>
  <c r="H30" i="2"/>
  <c r="F41" i="2" l="1"/>
  <c r="F74" i="2"/>
  <c r="F70" i="2"/>
  <c r="F71" i="2" s="1"/>
  <c r="F45" i="2"/>
  <c r="F46" i="2" s="1"/>
  <c r="F35" i="2"/>
  <c r="H35" i="2"/>
  <c r="G35" i="2"/>
  <c r="F75" i="2"/>
  <c r="F62" i="2"/>
  <c r="F64" i="2" s="1"/>
  <c r="F51" i="2"/>
  <c r="F49" i="2"/>
  <c r="F25" i="2"/>
  <c r="F15" i="2"/>
  <c r="F9" i="2"/>
  <c r="F76" i="2" l="1"/>
  <c r="F52" i="2"/>
  <c r="G51" i="2"/>
  <c r="G8" i="2"/>
  <c r="Y30" i="2" l="1"/>
  <c r="Y19" i="2"/>
  <c r="Y7" i="2"/>
  <c r="Y11" i="2" l="1"/>
  <c r="Y16" i="2" s="1"/>
  <c r="Y27" i="2" s="1"/>
  <c r="Y18" i="2"/>
  <c r="Y20" i="2" s="1"/>
  <c r="G75" i="2"/>
  <c r="G74" i="2"/>
  <c r="G67" i="2"/>
  <c r="G71" i="2" s="1"/>
  <c r="G62" i="2"/>
  <c r="G64" i="2" s="1"/>
  <c r="G59" i="2"/>
  <c r="G49" i="2"/>
  <c r="G45" i="2"/>
  <c r="G46" i="2" s="1"/>
  <c r="G41" i="2"/>
  <c r="G25" i="2"/>
  <c r="G20" i="2"/>
  <c r="G15" i="2"/>
  <c r="G9" i="2"/>
  <c r="Y26" i="2" l="1"/>
  <c r="G76" i="2"/>
  <c r="G52" i="2"/>
  <c r="H59" i="2" l="1"/>
  <c r="Z10" i="2" l="1"/>
  <c r="Z30" i="2"/>
  <c r="H51" i="2"/>
  <c r="H45" i="2"/>
  <c r="M7" i="2" l="1"/>
  <c r="M8" i="2"/>
  <c r="Z7" i="2" l="1"/>
  <c r="Z18" i="2" s="1"/>
  <c r="Z20" i="2" s="1"/>
  <c r="H9" i="2" l="1"/>
  <c r="Z11" i="2" l="1"/>
  <c r="J57" i="2"/>
  <c r="L74" i="2"/>
  <c r="Z26" i="2" l="1"/>
  <c r="Z16" i="2"/>
  <c r="H49" i="2"/>
  <c r="Z28" i="2" l="1"/>
  <c r="Z27" i="2"/>
  <c r="J58" i="2"/>
  <c r="J59" i="2" s="1"/>
  <c r="H74" i="2" l="1"/>
  <c r="H75" i="2"/>
  <c r="H67" i="2"/>
  <c r="H71" i="2" s="1"/>
  <c r="H62" i="2"/>
  <c r="H41" i="2"/>
  <c r="J41" i="2"/>
  <c r="M57" i="2" l="1"/>
  <c r="L57" i="2"/>
  <c r="K57" i="2"/>
  <c r="K55" i="2"/>
  <c r="L55" i="2"/>
  <c r="M55" i="2"/>
  <c r="N55" i="2"/>
  <c r="N59" i="2" s="1"/>
  <c r="O55" i="2"/>
  <c r="O59" i="2" s="1"/>
  <c r="P55" i="2"/>
  <c r="P59" i="2" s="1"/>
  <c r="Q55" i="2"/>
  <c r="Q59" i="2" s="1"/>
  <c r="M59" i="2" l="1"/>
  <c r="L59" i="2"/>
  <c r="K59" i="2"/>
  <c r="J74" i="2"/>
  <c r="K74" i="2"/>
  <c r="M74" i="2"/>
  <c r="N74" i="2"/>
  <c r="O74" i="2"/>
  <c r="P74" i="2"/>
  <c r="J75" i="2"/>
  <c r="K75" i="2"/>
  <c r="L75" i="2"/>
  <c r="M75" i="2"/>
  <c r="N75" i="2"/>
  <c r="O75" i="2"/>
  <c r="P75" i="2"/>
  <c r="J20" i="2"/>
  <c r="H76" i="2"/>
  <c r="K41" i="2"/>
  <c r="L41" i="2"/>
  <c r="M41" i="2"/>
  <c r="N41" i="2"/>
  <c r="O41" i="2"/>
  <c r="P41" i="2"/>
  <c r="Q41" i="2"/>
  <c r="H46" i="2"/>
  <c r="H15" i="2"/>
  <c r="H20" i="2"/>
  <c r="H25" i="2"/>
  <c r="H52" i="2"/>
  <c r="H64" i="2"/>
  <c r="O20" i="2"/>
  <c r="P20" i="2"/>
  <c r="Q20" i="2"/>
  <c r="N20" i="2"/>
  <c r="M20" i="2"/>
  <c r="L20" i="2"/>
  <c r="K20" i="2"/>
  <c r="AB30" i="2"/>
  <c r="AB11" i="2"/>
  <c r="J64" i="2"/>
  <c r="J52" i="2"/>
  <c r="J46" i="2"/>
  <c r="J35" i="2"/>
  <c r="J30" i="2"/>
  <c r="J25" i="2"/>
  <c r="J15" i="2"/>
  <c r="J9" i="2"/>
  <c r="K24" i="2"/>
  <c r="K25" i="2" s="1"/>
  <c r="AD30" i="2"/>
  <c r="K34" i="2"/>
  <c r="K35" i="2" s="1"/>
  <c r="K45" i="2"/>
  <c r="K46" i="2" s="1"/>
  <c r="K70" i="2"/>
  <c r="K71" i="2" s="1"/>
  <c r="L70" i="2"/>
  <c r="L71" i="2" s="1"/>
  <c r="AD11" i="2"/>
  <c r="K64" i="2"/>
  <c r="K52" i="2"/>
  <c r="K30" i="2"/>
  <c r="K15" i="2"/>
  <c r="K9" i="2"/>
  <c r="L64" i="2"/>
  <c r="L52" i="2"/>
  <c r="L9" i="2"/>
  <c r="L45" i="2"/>
  <c r="L46" i="2" s="1"/>
  <c r="L34" i="2"/>
  <c r="L35" i="2" s="1"/>
  <c r="L30" i="2"/>
  <c r="L24" i="2"/>
  <c r="L25" i="2" s="1"/>
  <c r="L15" i="2"/>
  <c r="AE30" i="2"/>
  <c r="AE11" i="2"/>
  <c r="AE16" i="2" s="1"/>
  <c r="AB16" i="2" l="1"/>
  <c r="AB27" i="2" s="1"/>
  <c r="AB26" i="2"/>
  <c r="M76" i="2"/>
  <c r="K76" i="2"/>
  <c r="P76" i="2"/>
  <c r="O76" i="2"/>
  <c r="J76" i="2"/>
  <c r="L76" i="2"/>
  <c r="N76" i="2"/>
  <c r="AB28" i="2"/>
  <c r="AD26" i="2"/>
  <c r="AD16" i="2"/>
  <c r="AE26" i="2"/>
  <c r="AE28" i="2"/>
  <c r="AE27" i="2"/>
  <c r="AD28" i="2" l="1"/>
  <c r="AD27" i="2"/>
  <c r="M34" i="2" l="1"/>
  <c r="M35" i="2" s="1"/>
  <c r="M45" i="2"/>
  <c r="M46" i="2" s="1"/>
  <c r="M70" i="2"/>
  <c r="M71" i="2" s="1"/>
  <c r="M64" i="2"/>
  <c r="M52" i="2"/>
  <c r="M30" i="2"/>
  <c r="M24" i="2"/>
  <c r="M25" i="2" s="1"/>
  <c r="M15" i="2"/>
  <c r="M9" i="2"/>
  <c r="AH11" i="2"/>
  <c r="AH16" i="2" s="1"/>
  <c r="AJ11" i="2"/>
  <c r="AJ26" i="2" s="1"/>
  <c r="AM11" i="2"/>
  <c r="AM26" i="2" s="1"/>
  <c r="AK11" i="2"/>
  <c r="AK26" i="2" s="1"/>
  <c r="AN11" i="2"/>
  <c r="AN26" i="2" s="1"/>
  <c r="AL11" i="2"/>
  <c r="AL16" i="2" s="1"/>
  <c r="AL27" i="2" s="1"/>
  <c r="AG30" i="2"/>
  <c r="AG19" i="2"/>
  <c r="AG10" i="2"/>
  <c r="AG7" i="2"/>
  <c r="AG18" i="2" s="1"/>
  <c r="AG20" i="2" s="1"/>
  <c r="N33" i="2"/>
  <c r="AG11" i="2" l="1"/>
  <c r="AG16" i="2" s="1"/>
  <c r="AG28" i="2" s="1"/>
  <c r="AM16" i="2"/>
  <c r="AM27" i="2" s="1"/>
  <c r="AL28" i="2"/>
  <c r="AJ16" i="2"/>
  <c r="AJ27" i="2" s="1"/>
  <c r="AL26" i="2"/>
  <c r="AN16" i="2"/>
  <c r="AK16" i="2"/>
  <c r="AH27" i="2"/>
  <c r="AH28" i="2"/>
  <c r="AH26" i="2"/>
  <c r="N30" i="2"/>
  <c r="AM28" i="2" l="1"/>
  <c r="AJ28" i="2"/>
  <c r="AG26" i="2"/>
  <c r="AG27" i="2"/>
  <c r="AK27" i="2"/>
  <c r="AK28" i="2"/>
  <c r="AN27" i="2"/>
  <c r="AN28" i="2"/>
  <c r="N52" i="2"/>
  <c r="N9" i="2" l="1"/>
  <c r="N25" i="2" l="1"/>
  <c r="N64" i="2" l="1"/>
  <c r="N46" i="2"/>
  <c r="N35" i="2" l="1"/>
  <c r="N15" i="2" l="1"/>
  <c r="O52" i="2" l="1"/>
  <c r="O46" i="2" l="1"/>
  <c r="Y28" i="2" l="1"/>
</calcChain>
</file>

<file path=xl/sharedStrings.xml><?xml version="1.0" encoding="utf-8"?>
<sst xmlns="http://schemas.openxmlformats.org/spreadsheetml/2006/main" count="250" uniqueCount="142">
  <si>
    <t>Resultat efter skatt på årsbasis</t>
  </si>
  <si>
    <t>Genomsnittligt eget kapital</t>
  </si>
  <si>
    <t>Räntebärande skulder</t>
  </si>
  <si>
    <t>Likvida medel</t>
  </si>
  <si>
    <t>Fastigheternas verkliga värden</t>
  </si>
  <si>
    <t>Eget kapital</t>
  </si>
  <si>
    <t>Antal utestående stamaktier</t>
  </si>
  <si>
    <t>Hyresvärde på årsbasis</t>
  </si>
  <si>
    <t>Genomsnittligt antal utestående aktier</t>
  </si>
  <si>
    <t>Räntebärande tillgångar</t>
  </si>
  <si>
    <t>Balansomslutning</t>
  </si>
  <si>
    <t>A</t>
  </si>
  <si>
    <t>B</t>
  </si>
  <si>
    <t>Avkastning på eget kapital, %</t>
  </si>
  <si>
    <t>A/B</t>
  </si>
  <si>
    <t>C</t>
  </si>
  <si>
    <t>Belåningsgrad, %</t>
  </si>
  <si>
    <t>Eget kapital per stamaktie, kr/aktie</t>
  </si>
  <si>
    <t>(A-B)/C</t>
  </si>
  <si>
    <t>Belåningsgrad vid periodens utgång, %</t>
  </si>
  <si>
    <t>Ekonomisk uthyrningsgrad vid periodens utgång, %</t>
  </si>
  <si>
    <t>Ekonomisk uthyrningsgrad under perioden, %</t>
  </si>
  <si>
    <t>Förvaltningsresultat per stamaktie, kr/aktie</t>
  </si>
  <si>
    <t>Förvaltningsresultat, kr/aktie</t>
  </si>
  <si>
    <t>Resultat per stamaktie, kr/aktie</t>
  </si>
  <si>
    <t>A-B-C</t>
  </si>
  <si>
    <t>Räntebärande nettoskuld, Mkr</t>
  </si>
  <si>
    <t>Soliditet, %</t>
  </si>
  <si>
    <t>Soliditet vid periodens slut, %</t>
  </si>
  <si>
    <t>Alternativa nyckeltal &amp; avstämningstabeller</t>
  </si>
  <si>
    <t>-</t>
  </si>
  <si>
    <t>Återläggning</t>
  </si>
  <si>
    <t xml:space="preserve">   Derivat enligt balansräkning</t>
  </si>
  <si>
    <t>Avdrag</t>
  </si>
  <si>
    <t>Eget kapital enligt balansräkning, Mkr</t>
  </si>
  <si>
    <t>Substansvärde EPRA NRV, Mkr</t>
  </si>
  <si>
    <t>Substansvärde EPRA NTA, Mkr</t>
  </si>
  <si>
    <t>Substansvärde EPRA NDV, Mkr</t>
  </si>
  <si>
    <t>Epra NRV per aktie, Sek</t>
  </si>
  <si>
    <t>Epra NTA per aktie, Sek</t>
  </si>
  <si>
    <t>Epra NDV per aktie, Sek</t>
  </si>
  <si>
    <t>Resultat efter skatt</t>
  </si>
  <si>
    <t>Antal Utestående stamaktier A och B</t>
  </si>
  <si>
    <t>Förvaltningsresultat</t>
  </si>
  <si>
    <t>Aktuell skatt</t>
  </si>
  <si>
    <t>Genomsnittligt antal aktier</t>
  </si>
  <si>
    <t>Return on equity, %</t>
  </si>
  <si>
    <t>Loan to value, %</t>
  </si>
  <si>
    <t>Equity per ordinary share A and B, SEK</t>
  </si>
  <si>
    <t>Economic occupancy rate, %</t>
  </si>
  <si>
    <t>Equity ratio, %</t>
  </si>
  <si>
    <t xml:space="preserve">Profit after tax on an annual basis </t>
  </si>
  <si>
    <t>Average of opening and closing equity</t>
  </si>
  <si>
    <t>Interest-bearing liabilities</t>
  </si>
  <si>
    <t>Fair value of the properties</t>
  </si>
  <si>
    <t>Equity</t>
  </si>
  <si>
    <t>Number of ordinary shares outstanding</t>
  </si>
  <si>
    <t>Annual contract value</t>
  </si>
  <si>
    <t>Rental value excluding project properties</t>
  </si>
  <si>
    <t>Profit from property management per ordinary share</t>
  </si>
  <si>
    <t>Profit from property management</t>
  </si>
  <si>
    <t>Average number of outstanding shares</t>
  </si>
  <si>
    <t>Earnings per ordinary share, SEK/share</t>
  </si>
  <si>
    <t>Profit after tax</t>
  </si>
  <si>
    <t>Interest-bearing net debt, MSEK</t>
  </si>
  <si>
    <t>Interest-bearing assets</t>
  </si>
  <si>
    <t>Alternative key ratios &amp; definitions</t>
  </si>
  <si>
    <t>Balance sheet total</t>
  </si>
  <si>
    <t>Number of outstanding shares</t>
  </si>
  <si>
    <t>EPRA EPS</t>
  </si>
  <si>
    <t>IFRS equity</t>
  </si>
  <si>
    <t>Net fair value on financial derivatives</t>
  </si>
  <si>
    <t>EPRA Net Reinstatement Value (NRV)</t>
  </si>
  <si>
    <t>Estimated real tax liability</t>
  </si>
  <si>
    <t>EPRA Net Tangible Assets (NTA)</t>
  </si>
  <si>
    <t>Deduction</t>
  </si>
  <si>
    <t>EPRA Net Disposal Value (NDV)</t>
  </si>
  <si>
    <t>Current tax</t>
  </si>
  <si>
    <t>Cash and cash equivalents</t>
  </si>
  <si>
    <t>Reversal</t>
  </si>
  <si>
    <t>Epra EPS / Epra Earnings per share</t>
  </si>
  <si>
    <t>EPRA NRV per share, SEK</t>
  </si>
  <si>
    <t>EPRA NTV per share, SEK</t>
  </si>
  <si>
    <t>EPRA NDV per share, SEK</t>
  </si>
  <si>
    <t>Jan - Mar</t>
  </si>
  <si>
    <t>Jan - Sep</t>
  </si>
  <si>
    <t>Net Asset Value EPRA</t>
  </si>
  <si>
    <t xml:space="preserve">   Bedömning verklig uppskjuten skatt 5,15%</t>
  </si>
  <si>
    <t>Direktavkastning, %</t>
  </si>
  <si>
    <t>Property yield, %</t>
  </si>
  <si>
    <t>Driftnetto</t>
  </si>
  <si>
    <t>Verkligt värde fastigheter exklusive projektfastigheter</t>
  </si>
  <si>
    <t>Net operating income for below properties</t>
  </si>
  <si>
    <t>Fair value of properties excluding project properties</t>
  </si>
  <si>
    <t>Jan - Dec</t>
  </si>
  <si>
    <t>Net operating income</t>
  </si>
  <si>
    <t>Hyresintäkter</t>
  </si>
  <si>
    <t>Rental income</t>
  </si>
  <si>
    <t>Hyrestillägg</t>
  </si>
  <si>
    <t>Rental supplements</t>
  </si>
  <si>
    <t>A/(B-C)</t>
  </si>
  <si>
    <t>Justerad överskottsgrad, %</t>
  </si>
  <si>
    <t>Justerad överskottsgrad (R12M), %</t>
  </si>
  <si>
    <t>Adjusted operating margin (R12M), %</t>
  </si>
  <si>
    <t>Adjusted operating margin, %</t>
  </si>
  <si>
    <t>Räntetäckningsgrad, ggr</t>
  </si>
  <si>
    <t>Interest cover ration, times</t>
  </si>
  <si>
    <t>Central administration</t>
  </si>
  <si>
    <t>Räntenetto</t>
  </si>
  <si>
    <t>Net interest costs</t>
  </si>
  <si>
    <t>Tomträtt och IFRS 16</t>
  </si>
  <si>
    <t>Land right lease and IFRS 16</t>
  </si>
  <si>
    <t>Räntetäckningsgrad (R12M), ggr</t>
  </si>
  <si>
    <t>Interest cover ration (R12M), times</t>
  </si>
  <si>
    <t>D</t>
  </si>
  <si>
    <t>(A-B)/(C-D)</t>
  </si>
  <si>
    <t>Överskottsgrad, %</t>
  </si>
  <si>
    <t>Operating margin, %</t>
  </si>
  <si>
    <t>Överskottsgrad (R12M), %</t>
  </si>
  <si>
    <t>Operating margin (R12M), %</t>
  </si>
  <si>
    <t>Jan-Dec</t>
  </si>
  <si>
    <t>Driftnetto enligt intjäningsförmågan för fastigheter exklusive projektfastigheter</t>
  </si>
  <si>
    <t>Jan - Jun</t>
  </si>
  <si>
    <t>Substansvärde (NRV) vid periodens slut, kr/aktie</t>
  </si>
  <si>
    <t>Deferred tax liabilitier related to changes in value properties</t>
  </si>
  <si>
    <t>Substansvärde (NRV) per stamaktie, kr/aktie</t>
  </si>
  <si>
    <t>NRV per ordinary share A and B, SEK</t>
  </si>
  <si>
    <t>Netto derivat enligt balansräkningen</t>
  </si>
  <si>
    <t>Uppskjuten skatt relaterat till värdeförändringar fastigheter</t>
  </si>
  <si>
    <t>(A+B+C)/D</t>
  </si>
  <si>
    <t>Uppskjuten skatt på underskott och obeskattade reserver</t>
  </si>
  <si>
    <t>Deferred tax on deficits and untaxed reserves.</t>
  </si>
  <si>
    <t xml:space="preserve">   Immateriella tillgångar relaterat till övervärde vid transaktion</t>
  </si>
  <si>
    <t>Intangible assets related to goodwill for transactions</t>
  </si>
  <si>
    <t>Övriga immateriella tillgångar</t>
  </si>
  <si>
    <t>Other intangible assets</t>
  </si>
  <si>
    <t xml:space="preserve">   Uppskjuten skatt relaterat till värdeförändringar på fastigheter och derivat.</t>
  </si>
  <si>
    <t>Deferred tax liabilitier related to changes in value properties and derivatives.</t>
  </si>
  <si>
    <t>Jan-Mar</t>
  </si>
  <si>
    <t>Apr-Mar</t>
  </si>
  <si>
    <t>2024/2025</t>
  </si>
  <si>
    <t>Kontrakterat hyresvärde på årsbasis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</si>
</sst>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Border="0"/>
  </cellStyleXfs>
  <cellXfs count="1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2" fillId="2" borderId="0" xfId="1" applyFont="1" applyFill="1"/>
    <xf numFmtId="164" fontId="2" fillId="2" borderId="0" xfId="1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3" fontId="0" fillId="2" borderId="3" xfId="0" applyNumberFormat="1" applyFill="1" applyBorder="1" applyAlignment="1">
      <alignment horizontal="right"/>
    </xf>
    <xf numFmtId="3" fontId="2" fillId="2" borderId="2" xfId="0" applyNumberFormat="1" applyFont="1" applyFill="1" applyBorder="1"/>
    <xf numFmtId="3" fontId="0" fillId="2" borderId="0" xfId="0" applyNumberFormat="1" applyFill="1" applyAlignment="1">
      <alignment horizontal="right"/>
    </xf>
    <xf numFmtId="165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0" fillId="2" borderId="5" xfId="0" applyNumberFormat="1" applyFill="1" applyBorder="1"/>
    <xf numFmtId="0" fontId="2" fillId="2" borderId="4" xfId="0" applyFont="1" applyFill="1" applyBorder="1"/>
    <xf numFmtId="165" fontId="0" fillId="2" borderId="4" xfId="0" applyNumberFormat="1" applyFill="1" applyBorder="1"/>
    <xf numFmtId="0" fontId="2" fillId="2" borderId="3" xfId="0" applyFont="1" applyFill="1" applyBorder="1"/>
    <xf numFmtId="165" fontId="0" fillId="2" borderId="3" xfId="0" applyNumberFormat="1" applyFill="1" applyBorder="1"/>
    <xf numFmtId="0" fontId="0" fillId="2" borderId="4" xfId="0" applyFill="1" applyBorder="1"/>
    <xf numFmtId="1" fontId="0" fillId="2" borderId="4" xfId="0" applyNumberFormat="1" applyFill="1" applyBorder="1"/>
    <xf numFmtId="3" fontId="0" fillId="0" borderId="0" xfId="0" applyNumberFormat="1"/>
    <xf numFmtId="3" fontId="5" fillId="2" borderId="3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14" fontId="2" fillId="2" borderId="0" xfId="0" applyNumberFormat="1" applyFont="1" applyFill="1" applyAlignment="1">
      <alignment horizontal="right"/>
    </xf>
    <xf numFmtId="9" fontId="2" fillId="0" borderId="0" xfId="1" applyFont="1" applyFill="1" applyBorder="1"/>
    <xf numFmtId="3" fontId="0" fillId="0" borderId="1" xfId="0" applyNumberFormat="1" applyBorder="1"/>
    <xf numFmtId="164" fontId="2" fillId="0" borderId="0" xfId="1" applyNumberFormat="1" applyFont="1" applyFill="1"/>
    <xf numFmtId="165" fontId="2" fillId="0" borderId="0" xfId="0" applyNumberFormat="1" applyFont="1"/>
    <xf numFmtId="1" fontId="0" fillId="0" borderId="0" xfId="0" applyNumberFormat="1"/>
    <xf numFmtId="0" fontId="0" fillId="0" borderId="1" xfId="0" applyBorder="1"/>
    <xf numFmtId="164" fontId="2" fillId="0" borderId="0" xfId="1" applyNumberFormat="1" applyFont="1" applyFill="1" applyBorder="1"/>
    <xf numFmtId="1" fontId="0" fillId="0" borderId="1" xfId="0" applyNumberFormat="1" applyBorder="1"/>
    <xf numFmtId="9" fontId="6" fillId="0" borderId="0" xfId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/>
    <xf numFmtId="166" fontId="2" fillId="0" borderId="0" xfId="0" applyNumberFormat="1" applyFont="1"/>
    <xf numFmtId="9" fontId="2" fillId="0" borderId="0" xfId="1" applyFont="1" applyFill="1"/>
    <xf numFmtId="9" fontId="6" fillId="0" borderId="0" xfId="1" applyFont="1" applyFill="1"/>
    <xf numFmtId="0" fontId="9" fillId="2" borderId="0" xfId="0" applyFont="1" applyFill="1"/>
    <xf numFmtId="14" fontId="6" fillId="2" borderId="0" xfId="0" applyNumberFormat="1" applyFont="1" applyFill="1" applyAlignment="1">
      <alignment horizontal="right"/>
    </xf>
    <xf numFmtId="14" fontId="6" fillId="2" borderId="0" xfId="0" applyNumberFormat="1" applyFont="1" applyFill="1"/>
    <xf numFmtId="0" fontId="5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3" fontId="0" fillId="0" borderId="3" xfId="0" applyNumberFormat="1" applyBorder="1"/>
    <xf numFmtId="3" fontId="2" fillId="0" borderId="2" xfId="0" applyNumberFormat="1" applyFont="1" applyBorder="1"/>
    <xf numFmtId="0" fontId="2" fillId="0" borderId="2" xfId="0" applyFont="1" applyBorder="1"/>
    <xf numFmtId="165" fontId="0" fillId="0" borderId="4" xfId="0" applyNumberFormat="1" applyBorder="1"/>
    <xf numFmtId="165" fontId="0" fillId="0" borderId="3" xfId="0" applyNumberFormat="1" applyBorder="1"/>
    <xf numFmtId="1" fontId="0" fillId="0" borderId="4" xfId="0" applyNumberFormat="1" applyBorder="1"/>
    <xf numFmtId="3" fontId="8" fillId="0" borderId="3" xfId="0" applyNumberFormat="1" applyFont="1" applyBorder="1"/>
    <xf numFmtId="3" fontId="8" fillId="2" borderId="3" xfId="0" applyNumberFormat="1" applyFont="1" applyFill="1" applyBorder="1"/>
    <xf numFmtId="3" fontId="8" fillId="0" borderId="5" xfId="0" applyNumberFormat="1" applyFont="1" applyBorder="1"/>
    <xf numFmtId="3" fontId="8" fillId="2" borderId="5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1" fontId="5" fillId="2" borderId="0" xfId="0" applyNumberFormat="1" applyFont="1" applyFill="1"/>
    <xf numFmtId="3" fontId="5" fillId="2" borderId="1" xfId="0" applyNumberFormat="1" applyFont="1" applyFill="1" applyBorder="1"/>
    <xf numFmtId="3" fontId="5" fillId="2" borderId="0" xfId="0" applyNumberFormat="1" applyFont="1" applyFill="1"/>
    <xf numFmtId="1" fontId="5" fillId="2" borderId="1" xfId="0" applyNumberFormat="1" applyFont="1" applyFill="1" applyBorder="1"/>
    <xf numFmtId="165" fontId="2" fillId="2" borderId="0" xfId="0" applyNumberFormat="1" applyFont="1" applyFill="1"/>
    <xf numFmtId="9" fontId="6" fillId="2" borderId="0" xfId="1" applyFont="1" applyFill="1" applyBorder="1"/>
    <xf numFmtId="1" fontId="0" fillId="2" borderId="1" xfId="0" applyNumberFormat="1" applyFill="1" applyBorder="1"/>
    <xf numFmtId="2" fontId="2" fillId="2" borderId="0" xfId="0" applyNumberFormat="1" applyFont="1" applyFill="1"/>
    <xf numFmtId="0" fontId="5" fillId="2" borderId="0" xfId="0" applyFont="1" applyFill="1" applyAlignment="1">
      <alignment horizontal="right"/>
    </xf>
    <xf numFmtId="3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166" fontId="2" fillId="2" borderId="0" xfId="0" applyNumberFormat="1" applyFont="1" applyFill="1"/>
    <xf numFmtId="3" fontId="6" fillId="2" borderId="0" xfId="0" applyNumberFormat="1" applyFont="1" applyFill="1"/>
    <xf numFmtId="9" fontId="6" fillId="2" borderId="0" xfId="1" applyFont="1" applyFill="1"/>
    <xf numFmtId="3" fontId="5" fillId="3" borderId="0" xfId="0" applyNumberFormat="1" applyFont="1" applyFill="1"/>
    <xf numFmtId="3" fontId="0" fillId="3" borderId="0" xfId="0" applyNumberFormat="1" applyFill="1"/>
    <xf numFmtId="3" fontId="5" fillId="3" borderId="1" xfId="0" applyNumberFormat="1" applyFont="1" applyFill="1" applyBorder="1"/>
    <xf numFmtId="0" fontId="5" fillId="3" borderId="0" xfId="0" applyFont="1" applyFill="1"/>
    <xf numFmtId="3" fontId="6" fillId="3" borderId="0" xfId="0" applyNumberFormat="1" applyFont="1" applyFill="1"/>
    <xf numFmtId="0" fontId="5" fillId="3" borderId="0" xfId="0" applyFont="1" applyFill="1" applyAlignment="1">
      <alignment horizontal="right"/>
    </xf>
    <xf numFmtId="1" fontId="5" fillId="3" borderId="0" xfId="0" applyNumberFormat="1" applyFont="1" applyFill="1"/>
    <xf numFmtId="1" fontId="5" fillId="3" borderId="1" xfId="0" applyNumberFormat="1" applyFont="1" applyFill="1" applyBorder="1"/>
    <xf numFmtId="3" fontId="5" fillId="0" borderId="0" xfId="0" applyNumberFormat="1" applyFont="1"/>
    <xf numFmtId="3" fontId="5" fillId="0" borderId="1" xfId="0" applyNumberFormat="1" applyFont="1" applyBorder="1"/>
    <xf numFmtId="165" fontId="6" fillId="0" borderId="0" xfId="0" applyNumberFormat="1" applyFont="1"/>
    <xf numFmtId="3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6" xfId="0" applyBorder="1"/>
    <xf numFmtId="1" fontId="0" fillId="0" borderId="6" xfId="0" applyNumberForma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  <xf numFmtId="0" fontId="2" fillId="0" borderId="6" xfId="0" applyFont="1" applyBorder="1"/>
    <xf numFmtId="165" fontId="2" fillId="0" borderId="6" xfId="0" applyNumberFormat="1" applyFont="1" applyBorder="1" applyAlignment="1">
      <alignment horizontal="right"/>
    </xf>
    <xf numFmtId="164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 applyBorder="1"/>
    <xf numFmtId="9" fontId="6" fillId="3" borderId="0" xfId="1" applyFont="1" applyFill="1" applyBorder="1"/>
    <xf numFmtId="1" fontId="0" fillId="3" borderId="1" xfId="0" applyNumberFormat="1" applyFill="1" applyBorder="1"/>
    <xf numFmtId="2" fontId="2" fillId="3" borderId="0" xfId="0" applyNumberFormat="1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9" fontId="2" fillId="3" borderId="0" xfId="1" applyFont="1" applyFill="1"/>
    <xf numFmtId="3" fontId="0" fillId="3" borderId="1" xfId="0" applyNumberFormat="1" applyFill="1" applyBorder="1"/>
    <xf numFmtId="9" fontId="6" fillId="3" borderId="0" xfId="1" applyFont="1" applyFill="1"/>
    <xf numFmtId="0" fontId="10" fillId="2" borderId="0" xfId="0" applyFont="1" applyFill="1"/>
    <xf numFmtId="3" fontId="5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9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" fontId="5" fillId="0" borderId="0" xfId="0" applyNumberFormat="1" applyFont="1"/>
    <xf numFmtId="1" fontId="5" fillId="0" borderId="1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2" fillId="0" borderId="1" xfId="0" applyFont="1" applyBorder="1" applyAlignment="1">
      <alignment horizontal="right"/>
    </xf>
    <xf numFmtId="0" fontId="6" fillId="0" borderId="0" xfId="0" applyFont="1"/>
  </cellXfs>
  <cellStyles count="3">
    <cellStyle name="Normal" xfId="0" builtinId="0"/>
    <cellStyle name="Normal 2" xfId="2" xr:uid="{5794D730-6657-400C-BB1E-ADC2B4D7C4D6}"/>
    <cellStyle name="Pro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8FEB-61CF-48AB-A4F1-72D5F47570E1}">
  <dimension ref="A1:AS1387"/>
  <sheetViews>
    <sheetView showGridLines="0" tabSelected="1" topLeftCell="Q1" zoomScale="85" zoomScaleNormal="85" workbookViewId="0">
      <pane ySplit="5" topLeftCell="A6" activePane="bottomLeft" state="frozen"/>
      <selection pane="bottomLeft" activeCell="V2" sqref="V2"/>
    </sheetView>
  </sheetViews>
  <sheetFormatPr defaultRowHeight="15" x14ac:dyDescent="0.25"/>
  <cols>
    <col min="1" max="1" width="10.85546875" style="1" customWidth="1"/>
    <col min="2" max="2" width="76.7109375" style="1" bestFit="1" customWidth="1"/>
    <col min="3" max="3" width="58.5703125" style="1" customWidth="1"/>
    <col min="4" max="4" width="18.42578125" style="30" customWidth="1"/>
    <col min="5" max="5" width="18.42578125" style="57" customWidth="1"/>
    <col min="6" max="9" width="18.42578125" style="30" customWidth="1"/>
    <col min="10" max="10" width="18.42578125" style="1" customWidth="1"/>
    <col min="11" max="17" width="18.140625" style="1" customWidth="1"/>
    <col min="20" max="20" width="71.42578125" style="1" customWidth="1"/>
    <col min="21" max="21" width="73.42578125" style="1" customWidth="1"/>
    <col min="22" max="27" width="19.42578125" style="1" customWidth="1"/>
    <col min="28" max="28" width="19.140625" style="1" customWidth="1"/>
    <col min="29" max="29" width="1.140625" style="1" customWidth="1"/>
    <col min="30" max="30" width="14.5703125" style="1" customWidth="1"/>
    <col min="31" max="31" width="14.28515625" style="1" customWidth="1"/>
    <col min="32" max="32" width="1.140625" style="1" customWidth="1"/>
    <col min="33" max="33" width="14.42578125" style="1" customWidth="1"/>
    <col min="34" max="34" width="20.42578125" style="1" customWidth="1"/>
    <col min="35" max="35" width="1.140625" style="1" hidden="1" customWidth="1"/>
    <col min="36" max="40" width="14.42578125" style="1" customWidth="1"/>
    <col min="41" max="42" width="16.7109375" bestFit="1" customWidth="1"/>
  </cols>
  <sheetData>
    <row r="1" spans="1:40" ht="21" x14ac:dyDescent="0.35">
      <c r="B1" s="11" t="s">
        <v>29</v>
      </c>
      <c r="C1" s="11" t="s">
        <v>66</v>
      </c>
      <c r="D1" s="54"/>
      <c r="E1" s="127"/>
      <c r="F1" s="54"/>
      <c r="G1" s="54"/>
      <c r="H1" s="54"/>
      <c r="I1" s="54"/>
      <c r="J1" s="11"/>
      <c r="K1" s="11"/>
    </row>
    <row r="2" spans="1:40" ht="21" x14ac:dyDescent="0.35">
      <c r="A2" s="11"/>
      <c r="C2" s="121"/>
      <c r="D2" s="54"/>
      <c r="E2" s="127"/>
      <c r="F2" s="54"/>
      <c r="G2" s="54"/>
      <c r="H2" s="54"/>
      <c r="I2" s="54"/>
      <c r="J2" s="11"/>
      <c r="K2" s="11"/>
    </row>
    <row r="3" spans="1:40" ht="21" x14ac:dyDescent="0.35">
      <c r="A3" s="11"/>
      <c r="C3" s="121"/>
      <c r="D3" s="54"/>
      <c r="E3" s="127"/>
      <c r="F3" s="54"/>
      <c r="G3" s="54"/>
      <c r="H3" s="54"/>
      <c r="I3" s="54"/>
      <c r="J3" s="11"/>
      <c r="K3" s="11"/>
      <c r="X3"/>
      <c r="Y3"/>
      <c r="Z3"/>
      <c r="AA3"/>
    </row>
    <row r="4" spans="1:40" x14ac:dyDescent="0.25">
      <c r="D4" s="55" t="s">
        <v>84</v>
      </c>
      <c r="E4" s="128" t="s">
        <v>94</v>
      </c>
      <c r="F4" s="55" t="s">
        <v>85</v>
      </c>
      <c r="G4" s="55" t="s">
        <v>122</v>
      </c>
      <c r="H4" s="55" t="s">
        <v>84</v>
      </c>
      <c r="I4" s="55" t="s">
        <v>94</v>
      </c>
      <c r="J4" s="39" t="s">
        <v>85</v>
      </c>
      <c r="K4" s="39" t="s">
        <v>122</v>
      </c>
      <c r="L4" s="39" t="s">
        <v>84</v>
      </c>
      <c r="M4" s="55" t="s">
        <v>94</v>
      </c>
      <c r="N4" s="39" t="s">
        <v>85</v>
      </c>
      <c r="O4" s="39" t="s">
        <v>122</v>
      </c>
      <c r="P4" s="39" t="s">
        <v>84</v>
      </c>
      <c r="Q4" s="55" t="s">
        <v>94</v>
      </c>
      <c r="X4"/>
      <c r="Y4"/>
      <c r="Z4"/>
      <c r="AA4"/>
    </row>
    <row r="5" spans="1:40" ht="21" x14ac:dyDescent="0.35">
      <c r="C5"/>
      <c r="D5" s="56">
        <v>45747</v>
      </c>
      <c r="E5" s="129">
        <v>45657</v>
      </c>
      <c r="F5" s="56">
        <v>45565</v>
      </c>
      <c r="G5" s="56">
        <v>45473</v>
      </c>
      <c r="H5" s="56">
        <v>45382</v>
      </c>
      <c r="I5" s="56">
        <v>45291</v>
      </c>
      <c r="J5" s="8">
        <v>45199</v>
      </c>
      <c r="K5" s="8">
        <v>45107</v>
      </c>
      <c r="L5" s="8">
        <v>45016</v>
      </c>
      <c r="M5" s="8">
        <v>44926</v>
      </c>
      <c r="N5" s="8">
        <v>44834</v>
      </c>
      <c r="O5" s="8">
        <v>44742</v>
      </c>
      <c r="P5" s="8">
        <v>44651</v>
      </c>
      <c r="Q5" s="8">
        <v>44561</v>
      </c>
      <c r="T5" s="12"/>
      <c r="U5" s="12"/>
      <c r="V5" s="12"/>
      <c r="W5" s="12"/>
      <c r="X5" s="59"/>
      <c r="Y5" s="59"/>
      <c r="Z5" s="59"/>
      <c r="AA5" s="59"/>
      <c r="AB5" s="12"/>
      <c r="AC5" s="12"/>
      <c r="AD5" s="12"/>
      <c r="AE5" s="12"/>
      <c r="AF5" s="12"/>
      <c r="AG5" s="12"/>
      <c r="AH5" s="12"/>
      <c r="AI5" s="12"/>
      <c r="AJ5" s="12"/>
      <c r="AK5" s="8"/>
      <c r="AL5" s="8"/>
      <c r="AM5" s="8"/>
      <c r="AN5" s="8"/>
    </row>
    <row r="6" spans="1:40" ht="21" x14ac:dyDescent="0.35">
      <c r="B6" s="2" t="s">
        <v>13</v>
      </c>
      <c r="C6" s="2" t="s">
        <v>46</v>
      </c>
      <c r="D6" s="91"/>
      <c r="H6" s="1"/>
      <c r="I6" s="1"/>
      <c r="T6" s="12" t="s">
        <v>86</v>
      </c>
      <c r="U6" s="12"/>
      <c r="V6" s="60">
        <v>45747</v>
      </c>
      <c r="W6" s="60">
        <v>45657</v>
      </c>
      <c r="X6" s="60">
        <v>45565</v>
      </c>
      <c r="Y6" s="60">
        <v>45473</v>
      </c>
      <c r="Z6" s="60">
        <v>45382</v>
      </c>
      <c r="AA6" s="60">
        <v>45291</v>
      </c>
      <c r="AB6" s="8">
        <v>45199</v>
      </c>
      <c r="AC6" s="8"/>
      <c r="AD6" s="8">
        <v>45107</v>
      </c>
      <c r="AE6" s="8">
        <v>45016</v>
      </c>
      <c r="AF6" s="8"/>
      <c r="AG6" s="8">
        <v>44926</v>
      </c>
      <c r="AH6" s="8">
        <v>44834</v>
      </c>
      <c r="AI6" s="8"/>
      <c r="AJ6" s="8">
        <v>44742</v>
      </c>
      <c r="AK6" s="8">
        <v>44651</v>
      </c>
      <c r="AL6" s="8">
        <v>44561</v>
      </c>
      <c r="AM6" s="8">
        <v>44377</v>
      </c>
      <c r="AN6" s="8">
        <v>44286</v>
      </c>
    </row>
    <row r="7" spans="1:40" x14ac:dyDescent="0.25">
      <c r="A7" s="1" t="s">
        <v>11</v>
      </c>
      <c r="B7" s="1" t="s">
        <v>0</v>
      </c>
      <c r="C7" s="32" t="s">
        <v>51</v>
      </c>
      <c r="D7" s="88">
        <v>617.87082799999996</v>
      </c>
      <c r="E7" s="130">
        <v>331.49283700000001</v>
      </c>
      <c r="F7" s="73">
        <f>(177.597/3*4)</f>
        <v>236.79600000000002</v>
      </c>
      <c r="G7" s="73">
        <v>322.76</v>
      </c>
      <c r="H7" s="10">
        <v>575</v>
      </c>
      <c r="I7" s="10">
        <v>-7.9950000000000001</v>
      </c>
      <c r="J7" s="10">
        <v>116.5</v>
      </c>
      <c r="K7" s="10">
        <v>30.6</v>
      </c>
      <c r="L7" s="10">
        <v>12</v>
      </c>
      <c r="M7" s="10">
        <f>322801/1000</f>
        <v>322.80099999999999</v>
      </c>
      <c r="N7" s="10">
        <v>217.4</v>
      </c>
      <c r="O7" s="10">
        <v>504</v>
      </c>
      <c r="P7" s="10">
        <v>620</v>
      </c>
      <c r="Q7" s="10">
        <v>293</v>
      </c>
      <c r="T7" s="14" t="s">
        <v>34</v>
      </c>
      <c r="U7" s="14" t="s">
        <v>70</v>
      </c>
      <c r="V7" s="61">
        <f>D23</f>
        <v>6854</v>
      </c>
      <c r="W7" s="61">
        <v>6826.088726</v>
      </c>
      <c r="X7" s="61">
        <f>F23</f>
        <v>6636.32</v>
      </c>
      <c r="Y7" s="61">
        <f>G23</f>
        <v>3167.7109999999998</v>
      </c>
      <c r="Z7" s="61">
        <f>H23</f>
        <v>3070.895</v>
      </c>
      <c r="AA7" s="61">
        <v>2684</v>
      </c>
      <c r="AB7" s="61">
        <v>2608</v>
      </c>
      <c r="AC7" s="15"/>
      <c r="AD7" s="15">
        <v>2114</v>
      </c>
      <c r="AE7" s="15">
        <v>2099.9</v>
      </c>
      <c r="AF7" s="15"/>
      <c r="AG7" s="15">
        <f>1866926754/1000000</f>
        <v>1866.9267540000001</v>
      </c>
      <c r="AH7" s="15">
        <v>1876.195262</v>
      </c>
      <c r="AI7" s="15"/>
      <c r="AJ7" s="15">
        <v>1817.226044</v>
      </c>
      <c r="AK7" s="6">
        <v>1212</v>
      </c>
      <c r="AL7" s="6">
        <v>1049</v>
      </c>
      <c r="AM7" s="15">
        <v>624</v>
      </c>
      <c r="AN7" s="15">
        <v>493</v>
      </c>
    </row>
    <row r="8" spans="1:40" x14ac:dyDescent="0.25">
      <c r="A8" s="3" t="s">
        <v>12</v>
      </c>
      <c r="B8" s="3" t="s">
        <v>1</v>
      </c>
      <c r="C8" s="34" t="s">
        <v>52</v>
      </c>
      <c r="D8" s="90">
        <v>6840</v>
      </c>
      <c r="E8" s="97">
        <f>9510/2</f>
        <v>4755</v>
      </c>
      <c r="F8" s="74">
        <f>(9320.14/2)</f>
        <v>4660.07</v>
      </c>
      <c r="G8" s="74">
        <f>5851.531/2</f>
        <v>2925.7655</v>
      </c>
      <c r="H8" s="7">
        <v>2877</v>
      </c>
      <c r="I8" s="7">
        <v>2274.1356660000001</v>
      </c>
      <c r="J8" s="7">
        <v>2236</v>
      </c>
      <c r="K8" s="7">
        <v>1989</v>
      </c>
      <c r="L8" s="7">
        <v>1982</v>
      </c>
      <c r="M8" s="7">
        <f>(1864450863+1049260676)/2/1000000</f>
        <v>1456.8557695</v>
      </c>
      <c r="N8" s="7">
        <v>1847</v>
      </c>
      <c r="O8" s="7">
        <v>1434</v>
      </c>
      <c r="P8" s="7">
        <v>1130.5</v>
      </c>
      <c r="Q8" s="7">
        <v>759.5</v>
      </c>
      <c r="T8" s="38" t="s">
        <v>31</v>
      </c>
      <c r="U8" s="38" t="s">
        <v>79</v>
      </c>
      <c r="V8" s="38"/>
      <c r="W8" s="38"/>
      <c r="X8" s="67"/>
      <c r="Y8" s="67"/>
      <c r="Z8" s="67"/>
      <c r="AA8" s="67"/>
      <c r="AB8" s="68"/>
      <c r="AC8" s="68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40" x14ac:dyDescent="0.25">
      <c r="A9" s="2" t="s">
        <v>14</v>
      </c>
      <c r="B9" s="2" t="s">
        <v>13</v>
      </c>
      <c r="C9" s="2" t="s">
        <v>46</v>
      </c>
      <c r="D9" s="110">
        <f>D7/D8</f>
        <v>9.0331992397660807E-2</v>
      </c>
      <c r="E9" s="42">
        <f>E7/E8</f>
        <v>6.971458191377497E-2</v>
      </c>
      <c r="F9" s="5">
        <f>F7/F8</f>
        <v>5.0813828976817951E-2</v>
      </c>
      <c r="G9" s="5">
        <f>G7/G8</f>
        <v>0.11031642829885033</v>
      </c>
      <c r="H9" s="42">
        <f>H7/H8</f>
        <v>0.19986096628432395</v>
      </c>
      <c r="I9" s="42">
        <v>-3.5156213938909307E-3</v>
      </c>
      <c r="J9" s="42">
        <f t="shared" ref="J9:N9" si="0">J7/J8</f>
        <v>5.210196779964222E-2</v>
      </c>
      <c r="K9" s="5">
        <f t="shared" si="0"/>
        <v>1.5384615384615385E-2</v>
      </c>
      <c r="L9" s="5">
        <f t="shared" si="0"/>
        <v>6.0544904137235112E-3</v>
      </c>
      <c r="M9" s="42">
        <f t="shared" si="0"/>
        <v>0.22157375270634161</v>
      </c>
      <c r="N9" s="5">
        <f t="shared" si="0"/>
        <v>0.11770438548998376</v>
      </c>
      <c r="O9" s="5">
        <v>0.33300000000000002</v>
      </c>
      <c r="P9" s="5">
        <v>0.54800000000000004</v>
      </c>
      <c r="Q9" s="5">
        <v>0.38500000000000001</v>
      </c>
      <c r="T9" s="14" t="s">
        <v>32</v>
      </c>
      <c r="U9" s="14" t="s">
        <v>71</v>
      </c>
      <c r="V9" s="15">
        <f>D68</f>
        <v>-43</v>
      </c>
      <c r="W9" s="15">
        <v>-26.965910000000001</v>
      </c>
      <c r="X9" s="61">
        <v>55.853000000000002</v>
      </c>
      <c r="Y9" s="61">
        <v>-1.74</v>
      </c>
      <c r="Z9" s="61">
        <v>-12.3</v>
      </c>
      <c r="AA9" s="61">
        <v>11.9</v>
      </c>
      <c r="AB9" s="15">
        <v>-36.700000000000003</v>
      </c>
      <c r="AC9" s="15"/>
      <c r="AD9" s="29">
        <v>-28</v>
      </c>
      <c r="AE9" s="29">
        <v>-7.8</v>
      </c>
      <c r="AF9" s="29"/>
      <c r="AG9" s="29">
        <v>-9.6999999999999993</v>
      </c>
      <c r="AH9" s="29">
        <v>-10.6</v>
      </c>
      <c r="AI9" s="29"/>
      <c r="AJ9" s="16">
        <v>-2</v>
      </c>
      <c r="AK9" s="16">
        <v>0</v>
      </c>
      <c r="AL9" s="16" t="s">
        <v>30</v>
      </c>
      <c r="AM9" s="16" t="s">
        <v>30</v>
      </c>
      <c r="AN9" s="16" t="s">
        <v>30</v>
      </c>
    </row>
    <row r="10" spans="1:40" x14ac:dyDescent="0.25">
      <c r="D10" s="91"/>
      <c r="H10" s="1"/>
      <c r="I10" s="1"/>
      <c r="T10" s="1" t="s">
        <v>136</v>
      </c>
      <c r="U10" s="1" t="s">
        <v>137</v>
      </c>
      <c r="V10" s="6">
        <v>498.6</v>
      </c>
      <c r="W10" s="6">
        <v>481.44870600000002</v>
      </c>
      <c r="X10" s="28">
        <f>426.2-8.5</f>
        <v>417.7</v>
      </c>
      <c r="Y10" s="28">
        <v>227.9</v>
      </c>
      <c r="Z10" s="28">
        <f>225614/1000</f>
        <v>225.614</v>
      </c>
      <c r="AA10" s="28">
        <v>193.9</v>
      </c>
      <c r="AB10" s="6">
        <v>206</v>
      </c>
      <c r="AC10" s="6"/>
      <c r="AD10" s="6">
        <v>187</v>
      </c>
      <c r="AE10" s="6">
        <v>185.1</v>
      </c>
      <c r="AF10" s="6"/>
      <c r="AG10" s="6">
        <f>185041351/1000000</f>
        <v>185.04135099999999</v>
      </c>
      <c r="AH10" s="6">
        <v>166.4</v>
      </c>
      <c r="AI10" s="6"/>
      <c r="AJ10" s="6">
        <v>156</v>
      </c>
      <c r="AK10" s="6">
        <v>128</v>
      </c>
      <c r="AL10" s="6">
        <v>90</v>
      </c>
      <c r="AM10" s="6">
        <v>37</v>
      </c>
      <c r="AN10" s="6">
        <v>15</v>
      </c>
    </row>
    <row r="11" spans="1:40" x14ac:dyDescent="0.25">
      <c r="B11" s="2" t="s">
        <v>16</v>
      </c>
      <c r="C11" s="2" t="s">
        <v>47</v>
      </c>
      <c r="D11" s="91"/>
      <c r="H11" s="1"/>
      <c r="I11" s="1"/>
      <c r="T11" s="13" t="s">
        <v>35</v>
      </c>
      <c r="U11" s="63" t="s">
        <v>72</v>
      </c>
      <c r="V11" s="62">
        <f t="shared" ref="V11:AB11" si="1">SUM(V7:V10)</f>
        <v>7309.6</v>
      </c>
      <c r="W11" s="62">
        <f t="shared" si="1"/>
        <v>7280.5715220000002</v>
      </c>
      <c r="X11" s="62">
        <f t="shared" si="1"/>
        <v>7109.8729999999996</v>
      </c>
      <c r="Y11" s="62">
        <f t="shared" si="1"/>
        <v>3393.8710000000001</v>
      </c>
      <c r="Z11" s="62">
        <f t="shared" si="1"/>
        <v>3284.2089999999998</v>
      </c>
      <c r="AA11" s="62">
        <f t="shared" si="1"/>
        <v>2889.8</v>
      </c>
      <c r="AB11" s="17">
        <f t="shared" si="1"/>
        <v>2777.3</v>
      </c>
      <c r="AC11" s="17"/>
      <c r="AD11" s="17">
        <f>SUM(AD7:AD10)</f>
        <v>2273</v>
      </c>
      <c r="AE11" s="17">
        <f>SUM(AE7:AE10)</f>
        <v>2277.1999999999998</v>
      </c>
      <c r="AF11" s="17"/>
      <c r="AG11" s="17">
        <f>SUM(AG7:AG10)</f>
        <v>2042.2681050000001</v>
      </c>
      <c r="AH11" s="17">
        <f t="shared" ref="AH11:AJ11" si="2">SUM(AH7:AH10)</f>
        <v>2031.9952620000001</v>
      </c>
      <c r="AI11" s="17"/>
      <c r="AJ11" s="17">
        <f t="shared" si="2"/>
        <v>1971.226044</v>
      </c>
      <c r="AK11" s="17">
        <f>SUM(AK7:AK10)</f>
        <v>1340</v>
      </c>
      <c r="AL11" s="17">
        <f>SUM(AL7:AL10)</f>
        <v>1139</v>
      </c>
      <c r="AM11" s="17">
        <f>SUM(AM7:AM10)</f>
        <v>661</v>
      </c>
      <c r="AN11" s="17">
        <f>SUM(AN7:AN10)</f>
        <v>508</v>
      </c>
    </row>
    <row r="12" spans="1:40" x14ac:dyDescent="0.25">
      <c r="A12" s="1" t="s">
        <v>11</v>
      </c>
      <c r="B12" s="1" t="s">
        <v>2</v>
      </c>
      <c r="C12" s="1" t="s">
        <v>53</v>
      </c>
      <c r="D12" s="88">
        <v>7130</v>
      </c>
      <c r="E12" s="96">
        <v>6733</v>
      </c>
      <c r="F12" s="75">
        <v>6570.27</v>
      </c>
      <c r="G12" s="75">
        <v>2976.03</v>
      </c>
      <c r="H12" s="6">
        <v>2935</v>
      </c>
      <c r="I12" s="6">
        <v>2478</v>
      </c>
      <c r="J12" s="6">
        <v>2596</v>
      </c>
      <c r="K12" s="6">
        <v>2624</v>
      </c>
      <c r="L12" s="6">
        <v>2672</v>
      </c>
      <c r="M12" s="6">
        <v>2605</v>
      </c>
      <c r="N12" s="6">
        <v>2428</v>
      </c>
      <c r="O12" s="6">
        <v>2328</v>
      </c>
      <c r="P12" s="6">
        <v>1812</v>
      </c>
      <c r="Q12" s="6">
        <v>1686</v>
      </c>
      <c r="T12" s="36" t="s">
        <v>33</v>
      </c>
      <c r="U12" s="36" t="s">
        <v>75</v>
      </c>
      <c r="V12" s="36"/>
      <c r="W12" s="36"/>
      <c r="X12" s="69"/>
      <c r="Y12" s="69"/>
      <c r="Z12" s="69"/>
      <c r="AA12" s="69"/>
      <c r="AB12" s="70"/>
      <c r="AC12" s="70"/>
      <c r="AD12" s="20"/>
      <c r="AE12" s="20"/>
      <c r="AF12" s="20"/>
      <c r="AG12" s="20"/>
      <c r="AH12" s="20"/>
      <c r="AI12" s="20"/>
      <c r="AJ12" s="20"/>
      <c r="AK12" s="21"/>
      <c r="AL12" s="21"/>
      <c r="AM12" s="20"/>
      <c r="AN12" s="20"/>
    </row>
    <row r="13" spans="1:40" x14ac:dyDescent="0.25">
      <c r="A13" s="1" t="s">
        <v>12</v>
      </c>
      <c r="B13" s="1" t="s">
        <v>3</v>
      </c>
      <c r="C13" t="s">
        <v>78</v>
      </c>
      <c r="D13" s="88">
        <v>586</v>
      </c>
      <c r="E13" s="130">
        <v>376</v>
      </c>
      <c r="F13" s="73">
        <v>210.67599999999999</v>
      </c>
      <c r="G13" s="73">
        <v>219.01599999999999</v>
      </c>
      <c r="H13" s="6">
        <v>289</v>
      </c>
      <c r="I13" s="6">
        <v>29</v>
      </c>
      <c r="J13" s="6">
        <v>465</v>
      </c>
      <c r="K13" s="6">
        <v>29</v>
      </c>
      <c r="L13" s="6">
        <v>62</v>
      </c>
      <c r="M13" s="6">
        <v>52</v>
      </c>
      <c r="N13" s="6">
        <v>130</v>
      </c>
      <c r="O13" s="6">
        <v>130</v>
      </c>
      <c r="P13" s="6">
        <v>72</v>
      </c>
      <c r="Q13" s="6">
        <v>218</v>
      </c>
      <c r="T13" s="14" t="s">
        <v>132</v>
      </c>
      <c r="U13" s="14" t="s">
        <v>133</v>
      </c>
      <c r="V13" s="15">
        <v>-502.56645400000002</v>
      </c>
      <c r="W13" s="15">
        <v>-513.258599</v>
      </c>
      <c r="X13" s="61">
        <v>-502.5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</row>
    <row r="14" spans="1:40" x14ac:dyDescent="0.25">
      <c r="A14" s="3" t="s">
        <v>15</v>
      </c>
      <c r="B14" s="3" t="s">
        <v>4</v>
      </c>
      <c r="C14" s="34" t="s">
        <v>54</v>
      </c>
      <c r="D14" s="90">
        <v>13545</v>
      </c>
      <c r="E14" s="97">
        <v>13220.865003341927</v>
      </c>
      <c r="F14" s="74">
        <v>13101.188</v>
      </c>
      <c r="G14" s="74">
        <v>6258.67</v>
      </c>
      <c r="H14" s="7">
        <v>6001</v>
      </c>
      <c r="I14" s="7">
        <v>5386</v>
      </c>
      <c r="J14" s="7">
        <v>4996</v>
      </c>
      <c r="K14" s="7">
        <v>4918</v>
      </c>
      <c r="L14" s="7">
        <v>4927</v>
      </c>
      <c r="M14" s="7">
        <v>4623</v>
      </c>
      <c r="N14" s="7">
        <v>4348</v>
      </c>
      <c r="O14" s="7">
        <v>4185</v>
      </c>
      <c r="P14" s="7">
        <v>3075</v>
      </c>
      <c r="Q14" s="7">
        <v>2607</v>
      </c>
      <c r="T14" s="100" t="s">
        <v>134</v>
      </c>
      <c r="U14" s="1" t="s">
        <v>135</v>
      </c>
      <c r="V14" s="6">
        <v>-1.696048</v>
      </c>
      <c r="W14" s="6">
        <v>-1.8691580000000001</v>
      </c>
      <c r="X14" s="1">
        <v>-2.1</v>
      </c>
      <c r="Y14" s="61">
        <v>-0.63041000000000003</v>
      </c>
      <c r="Z14" s="61">
        <v>-0.7</v>
      </c>
      <c r="AA14" s="61">
        <v>-0.8</v>
      </c>
      <c r="AB14" s="15">
        <v>-1</v>
      </c>
      <c r="AC14" s="15"/>
      <c r="AD14" s="16">
        <v>-1</v>
      </c>
      <c r="AE14" s="16">
        <v>-1.4</v>
      </c>
      <c r="AF14" s="16"/>
      <c r="AG14" s="16">
        <f>-1488265/1000000</f>
        <v>-1.4882649999999999</v>
      </c>
      <c r="AH14" s="16">
        <v>-2</v>
      </c>
      <c r="AI14" s="16"/>
      <c r="AJ14" s="16">
        <v>-1.6</v>
      </c>
      <c r="AK14" s="15">
        <v>-1</v>
      </c>
      <c r="AL14" s="15">
        <v>-1</v>
      </c>
      <c r="AM14" s="16">
        <v>0</v>
      </c>
      <c r="AN14" s="16" t="s">
        <v>30</v>
      </c>
    </row>
    <row r="15" spans="1:40" x14ac:dyDescent="0.25">
      <c r="A15" s="2" t="s">
        <v>18</v>
      </c>
      <c r="B15" s="2" t="s">
        <v>19</v>
      </c>
      <c r="C15" s="2" t="s">
        <v>47</v>
      </c>
      <c r="D15" s="110">
        <f t="shared" ref="D15:N15" si="3">(D12-D13)/D14</f>
        <v>0.48313030638612037</v>
      </c>
      <c r="E15" s="42">
        <f t="shared" si="3"/>
        <v>0.48083086835794014</v>
      </c>
      <c r="F15" s="5">
        <f t="shared" si="3"/>
        <v>0.48542116943898522</v>
      </c>
      <c r="G15" s="5">
        <f t="shared" si="3"/>
        <v>0.44051116291480458</v>
      </c>
      <c r="H15" s="5">
        <f t="shared" si="3"/>
        <v>0.44092651224795865</v>
      </c>
      <c r="I15" s="5">
        <v>0.45469736353509099</v>
      </c>
      <c r="J15" s="5">
        <f t="shared" si="3"/>
        <v>0.42654123298638913</v>
      </c>
      <c r="K15" s="5">
        <f t="shared" si="3"/>
        <v>0.52765351769011792</v>
      </c>
      <c r="L15" s="5">
        <f t="shared" si="3"/>
        <v>0.52973411812461946</v>
      </c>
      <c r="M15" s="5">
        <f t="shared" si="3"/>
        <v>0.55223880597014929</v>
      </c>
      <c r="N15" s="5">
        <f t="shared" si="3"/>
        <v>0.52851885924563013</v>
      </c>
      <c r="O15" s="5">
        <v>0.52500000000000002</v>
      </c>
      <c r="P15" s="5">
        <v>0.56599999999999995</v>
      </c>
      <c r="Q15" s="5">
        <v>0.56299999999999994</v>
      </c>
      <c r="T15" s="1" t="s">
        <v>87</v>
      </c>
      <c r="U15" s="1" t="s">
        <v>73</v>
      </c>
      <c r="V15" s="6">
        <v>-408.91881973549999</v>
      </c>
      <c r="W15" s="6">
        <v>-398.71784781421377</v>
      </c>
      <c r="X15" s="28">
        <v>-342.9</v>
      </c>
      <c r="Y15" s="28">
        <v>-202.9</v>
      </c>
      <c r="Z15" s="28">
        <v>-199.1</v>
      </c>
      <c r="AA15" s="28">
        <v>-178.4</v>
      </c>
      <c r="AB15" s="6">
        <v>-172</v>
      </c>
      <c r="AC15" s="6"/>
      <c r="AD15" s="28">
        <v>-168</v>
      </c>
      <c r="AE15" s="28">
        <v>-168.6</v>
      </c>
      <c r="AF15" s="28"/>
      <c r="AG15" s="28">
        <v>-162.30000000000001</v>
      </c>
      <c r="AH15" s="28">
        <v>-151</v>
      </c>
      <c r="AI15" s="28"/>
      <c r="AJ15" s="6">
        <v>-148.04</v>
      </c>
      <c r="AK15" s="6">
        <v>-105</v>
      </c>
      <c r="AL15" s="6">
        <v>-89</v>
      </c>
      <c r="AM15" s="6">
        <v>-42.4</v>
      </c>
      <c r="AN15" s="6">
        <v>-31</v>
      </c>
    </row>
    <row r="16" spans="1:40" x14ac:dyDescent="0.25">
      <c r="D16" s="91"/>
      <c r="H16" s="1"/>
      <c r="I16" s="1"/>
      <c r="T16" s="13" t="s">
        <v>36</v>
      </c>
      <c r="U16" s="13" t="s">
        <v>74</v>
      </c>
      <c r="V16" s="62">
        <f>SUM(V11:V15)</f>
        <v>6396.4186782645011</v>
      </c>
      <c r="W16" s="62">
        <f>SUM(W11:W15)</f>
        <v>6366.7259171857859</v>
      </c>
      <c r="X16" s="62">
        <f>SUM(X11:X15)</f>
        <v>6262.3729999999996</v>
      </c>
      <c r="Y16" s="62">
        <f>SUM(Y11:Y15)</f>
        <v>3190.3405899999998</v>
      </c>
      <c r="Z16" s="62">
        <f>SUM(Z11:Z15)</f>
        <v>3084.4090000000001</v>
      </c>
      <c r="AA16" s="62">
        <v>2711</v>
      </c>
      <c r="AB16" s="17">
        <f>SUM(AB11:AB15)</f>
        <v>2604.3000000000002</v>
      </c>
      <c r="AC16" s="17"/>
      <c r="AD16" s="17">
        <f>SUM(AD11:AD15)</f>
        <v>2104</v>
      </c>
      <c r="AE16" s="17">
        <f>SUM(AE11:AE15)</f>
        <v>2107.1999999999998</v>
      </c>
      <c r="AF16" s="17"/>
      <c r="AG16" s="17">
        <f>SUM(AG11:AG15)</f>
        <v>1878.4798400000002</v>
      </c>
      <c r="AH16" s="17">
        <f>SUM(AH11:AH15)</f>
        <v>1878.9952620000001</v>
      </c>
      <c r="AI16" s="17"/>
      <c r="AJ16" s="17">
        <f>SUM(AJ11:AJ15)</f>
        <v>1821.5860440000001</v>
      </c>
      <c r="AK16" s="17">
        <f>SUM(AK11:AK15)</f>
        <v>1234</v>
      </c>
      <c r="AL16" s="17">
        <f>SUM(AL11:AL15)</f>
        <v>1049</v>
      </c>
      <c r="AM16" s="17">
        <f>SUM(AM11:AM15)</f>
        <v>618.6</v>
      </c>
      <c r="AN16" s="17">
        <f>SUM(AN11:AN15)</f>
        <v>477</v>
      </c>
    </row>
    <row r="17" spans="1:40" x14ac:dyDescent="0.25">
      <c r="B17" s="31" t="s">
        <v>88</v>
      </c>
      <c r="C17" s="2" t="s">
        <v>89</v>
      </c>
      <c r="D17" s="91"/>
      <c r="H17"/>
      <c r="I17"/>
      <c r="J17"/>
      <c r="K17"/>
      <c r="L17"/>
      <c r="M17"/>
      <c r="N17"/>
      <c r="O17"/>
      <c r="P17"/>
      <c r="Q17"/>
      <c r="T17" s="37"/>
      <c r="U17" s="37"/>
      <c r="V17" s="37"/>
      <c r="W17" s="37"/>
      <c r="X17" s="71"/>
      <c r="Y17" s="71"/>
      <c r="Z17" s="71"/>
      <c r="AA17" s="71"/>
      <c r="AB17" s="72"/>
      <c r="AC17" s="72"/>
      <c r="AD17" s="18"/>
      <c r="AE17" s="18"/>
      <c r="AF17" s="18"/>
      <c r="AG17" s="18"/>
      <c r="AH17" s="18"/>
      <c r="AI17" s="18"/>
      <c r="AJ17" s="18"/>
      <c r="AK17" s="6"/>
      <c r="AL17" s="6"/>
      <c r="AM17" s="18"/>
      <c r="AN17" s="18"/>
    </row>
    <row r="18" spans="1:40" x14ac:dyDescent="0.25">
      <c r="A18" s="1" t="s">
        <v>11</v>
      </c>
      <c r="B18" t="s">
        <v>121</v>
      </c>
      <c r="C18" s="32" t="s">
        <v>92</v>
      </c>
      <c r="D18" s="88">
        <v>901.3149244110748</v>
      </c>
      <c r="E18" s="96">
        <v>876.42187226426006</v>
      </c>
      <c r="F18" s="30">
        <v>868</v>
      </c>
      <c r="G18" s="30">
        <v>368</v>
      </c>
      <c r="H18">
        <v>350</v>
      </c>
      <c r="I18">
        <v>317</v>
      </c>
      <c r="J18">
        <v>280</v>
      </c>
      <c r="K18">
        <v>283</v>
      </c>
      <c r="L18">
        <v>283</v>
      </c>
      <c r="M18">
        <v>264</v>
      </c>
      <c r="N18">
        <v>222</v>
      </c>
      <c r="O18">
        <v>214</v>
      </c>
      <c r="P18">
        <v>148</v>
      </c>
      <c r="Q18">
        <v>126</v>
      </c>
      <c r="T18" s="14" t="s">
        <v>34</v>
      </c>
      <c r="U18" s="14" t="s">
        <v>70</v>
      </c>
      <c r="V18" s="61">
        <f t="shared" ref="V18" si="4">V7</f>
        <v>6854</v>
      </c>
      <c r="W18" s="61">
        <f t="shared" ref="W18:AN18" si="5">W7</f>
        <v>6826.088726</v>
      </c>
      <c r="X18" s="61">
        <f t="shared" si="5"/>
        <v>6636.32</v>
      </c>
      <c r="Y18" s="61">
        <f t="shared" si="5"/>
        <v>3167.7109999999998</v>
      </c>
      <c r="Z18" s="61">
        <f t="shared" si="5"/>
        <v>3070.895</v>
      </c>
      <c r="AA18" s="61">
        <f t="shared" si="5"/>
        <v>2684</v>
      </c>
      <c r="AB18" s="61">
        <f t="shared" si="5"/>
        <v>2608</v>
      </c>
      <c r="AC18" s="61">
        <f t="shared" si="5"/>
        <v>0</v>
      </c>
      <c r="AD18" s="61">
        <f t="shared" si="5"/>
        <v>2114</v>
      </c>
      <c r="AE18" s="61">
        <f t="shared" si="5"/>
        <v>2099.9</v>
      </c>
      <c r="AF18" s="61">
        <f t="shared" si="5"/>
        <v>0</v>
      </c>
      <c r="AG18" s="61">
        <f t="shared" si="5"/>
        <v>1866.9267540000001</v>
      </c>
      <c r="AH18" s="61">
        <f t="shared" si="5"/>
        <v>1876.195262</v>
      </c>
      <c r="AI18" s="61">
        <f t="shared" si="5"/>
        <v>0</v>
      </c>
      <c r="AJ18" s="61">
        <f t="shared" si="5"/>
        <v>1817.226044</v>
      </c>
      <c r="AK18" s="61">
        <f t="shared" si="5"/>
        <v>1212</v>
      </c>
      <c r="AL18" s="61">
        <f t="shared" si="5"/>
        <v>1049</v>
      </c>
      <c r="AM18" s="61">
        <f t="shared" si="5"/>
        <v>624</v>
      </c>
      <c r="AN18" s="61">
        <f t="shared" si="5"/>
        <v>493</v>
      </c>
    </row>
    <row r="19" spans="1:40" x14ac:dyDescent="0.25">
      <c r="A19" s="3" t="s">
        <v>12</v>
      </c>
      <c r="B19" s="45" t="s">
        <v>91</v>
      </c>
      <c r="C19" s="34" t="s">
        <v>93</v>
      </c>
      <c r="D19" s="90">
        <v>13202.632751123418</v>
      </c>
      <c r="E19" s="97">
        <v>12888.132635632726</v>
      </c>
      <c r="F19" s="74">
        <v>12591</v>
      </c>
      <c r="G19" s="74">
        <v>5823</v>
      </c>
      <c r="H19" s="41">
        <v>5643</v>
      </c>
      <c r="I19" s="41">
        <v>5071</v>
      </c>
      <c r="J19" s="41">
        <v>4681</v>
      </c>
      <c r="K19" s="41">
        <v>4688</v>
      </c>
      <c r="L19" s="41">
        <v>4694</v>
      </c>
      <c r="M19" s="41">
        <v>4290</v>
      </c>
      <c r="N19" s="41">
        <v>3800</v>
      </c>
      <c r="O19" s="41">
        <v>3651</v>
      </c>
      <c r="P19" s="41">
        <v>2575</v>
      </c>
      <c r="Q19" s="41">
        <v>2088</v>
      </c>
      <c r="T19" s="14" t="s">
        <v>132</v>
      </c>
      <c r="U19" s="14" t="s">
        <v>133</v>
      </c>
      <c r="V19" s="61">
        <f>V13</f>
        <v>-502.56645400000002</v>
      </c>
      <c r="W19" s="61">
        <f>W13</f>
        <v>-513.258599</v>
      </c>
      <c r="X19" s="61">
        <f>X13</f>
        <v>-502.5</v>
      </c>
      <c r="Y19" s="61">
        <f>-Y13</f>
        <v>0</v>
      </c>
      <c r="Z19" s="61">
        <v>-0.7</v>
      </c>
      <c r="AA19" s="61">
        <v>-0.8</v>
      </c>
      <c r="AB19" s="61">
        <v>1</v>
      </c>
      <c r="AC19" s="61"/>
      <c r="AD19" s="99">
        <v>1</v>
      </c>
      <c r="AE19" s="99">
        <v>1.4</v>
      </c>
      <c r="AF19" s="99"/>
      <c r="AG19" s="99">
        <f>1488265/1000000</f>
        <v>1.4882649999999999</v>
      </c>
      <c r="AH19" s="99">
        <v>2</v>
      </c>
      <c r="AI19" s="99"/>
      <c r="AJ19" s="99" t="s">
        <v>30</v>
      </c>
      <c r="AK19" s="99">
        <v>1</v>
      </c>
      <c r="AL19" s="99">
        <v>1</v>
      </c>
      <c r="AM19" s="99" t="s">
        <v>30</v>
      </c>
      <c r="AN19" s="99" t="s">
        <v>30</v>
      </c>
    </row>
    <row r="20" spans="1:40" x14ac:dyDescent="0.25">
      <c r="A20" s="2" t="s">
        <v>14</v>
      </c>
      <c r="B20" s="31" t="s">
        <v>88</v>
      </c>
      <c r="C20" s="2" t="s">
        <v>89</v>
      </c>
      <c r="D20" s="110">
        <f t="shared" ref="D20:N20" si="6">D18/D19</f>
        <v>6.8267817593758454E-2</v>
      </c>
      <c r="E20" s="42">
        <f t="shared" si="6"/>
        <v>6.8002238729383879E-2</v>
      </c>
      <c r="F20" s="5">
        <f t="shared" si="6"/>
        <v>6.8938130410610754E-2</v>
      </c>
      <c r="G20" s="5">
        <f t="shared" si="6"/>
        <v>6.3197664434140474E-2</v>
      </c>
      <c r="H20" s="42">
        <f t="shared" si="6"/>
        <v>6.202374623427255E-2</v>
      </c>
      <c r="I20" s="42">
        <v>6.2512324985210019E-2</v>
      </c>
      <c r="J20" s="42">
        <f>J18/J19</f>
        <v>5.9816278572954497E-2</v>
      </c>
      <c r="K20" s="42">
        <f t="shared" si="6"/>
        <v>6.0366894197952221E-2</v>
      </c>
      <c r="L20" s="42">
        <f t="shared" si="6"/>
        <v>6.0289731572219854E-2</v>
      </c>
      <c r="M20" s="42">
        <f t="shared" si="6"/>
        <v>6.1538461538461542E-2</v>
      </c>
      <c r="N20" s="42">
        <f t="shared" si="6"/>
        <v>5.842105263157895E-2</v>
      </c>
      <c r="O20" s="42">
        <f t="shared" ref="O20:Q20" si="7">O18/O19</f>
        <v>5.8614078334702821E-2</v>
      </c>
      <c r="P20" s="42">
        <f t="shared" si="7"/>
        <v>5.7475728155339807E-2</v>
      </c>
      <c r="Q20" s="42">
        <f t="shared" si="7"/>
        <v>6.0344827586206899E-2</v>
      </c>
      <c r="T20" s="13" t="s">
        <v>37</v>
      </c>
      <c r="U20" s="13" t="s">
        <v>76</v>
      </c>
      <c r="V20" s="62">
        <f>SUM(V18:V19)</f>
        <v>6351.4335460000002</v>
      </c>
      <c r="W20" s="62">
        <f>SUM(W18:W19)</f>
        <v>6312.8301270000002</v>
      </c>
      <c r="X20" s="62">
        <f>SUM(X18:X19)</f>
        <v>6133.82</v>
      </c>
      <c r="Y20" s="62">
        <f t="shared" ref="Y20:AN20" si="8">SUM(Y18:Y19)</f>
        <v>3167.7109999999998</v>
      </c>
      <c r="Z20" s="62">
        <f t="shared" si="8"/>
        <v>3070.1950000000002</v>
      </c>
      <c r="AA20" s="62">
        <f t="shared" si="8"/>
        <v>2683.2</v>
      </c>
      <c r="AB20" s="62">
        <f t="shared" si="8"/>
        <v>2609</v>
      </c>
      <c r="AC20" s="62">
        <f t="shared" si="8"/>
        <v>0</v>
      </c>
      <c r="AD20" s="62">
        <f t="shared" si="8"/>
        <v>2115</v>
      </c>
      <c r="AE20" s="62">
        <f t="shared" si="8"/>
        <v>2101.3000000000002</v>
      </c>
      <c r="AF20" s="62">
        <f t="shared" si="8"/>
        <v>0</v>
      </c>
      <c r="AG20" s="62">
        <f t="shared" si="8"/>
        <v>1868.415019</v>
      </c>
      <c r="AH20" s="62">
        <f t="shared" si="8"/>
        <v>1878.195262</v>
      </c>
      <c r="AI20" s="62">
        <f t="shared" si="8"/>
        <v>0</v>
      </c>
      <c r="AJ20" s="62">
        <f t="shared" si="8"/>
        <v>1817.226044</v>
      </c>
      <c r="AK20" s="62">
        <f t="shared" si="8"/>
        <v>1213</v>
      </c>
      <c r="AL20" s="62">
        <f t="shared" si="8"/>
        <v>1050</v>
      </c>
      <c r="AM20" s="62">
        <f t="shared" si="8"/>
        <v>624</v>
      </c>
      <c r="AN20" s="62">
        <f t="shared" si="8"/>
        <v>493</v>
      </c>
    </row>
    <row r="21" spans="1:40" x14ac:dyDescent="0.25">
      <c r="D21" s="91"/>
      <c r="H21"/>
      <c r="I21"/>
      <c r="J21"/>
      <c r="K21"/>
      <c r="L21"/>
      <c r="M21"/>
      <c r="N21"/>
      <c r="O21"/>
      <c r="P21"/>
      <c r="Q21"/>
      <c r="T21" s="13"/>
      <c r="U21" s="13"/>
      <c r="V21" s="13"/>
      <c r="W21" s="13"/>
      <c r="X21" s="63"/>
      <c r="Y21" s="63"/>
      <c r="Z21" s="63"/>
      <c r="AA21" s="63"/>
      <c r="AB21" s="13"/>
      <c r="AC21" s="13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x14ac:dyDescent="0.25">
      <c r="B22" s="2" t="s">
        <v>17</v>
      </c>
      <c r="C22" s="2" t="s">
        <v>48</v>
      </c>
      <c r="D22" s="91"/>
      <c r="H22"/>
      <c r="I22"/>
      <c r="J22"/>
      <c r="K22"/>
      <c r="L22"/>
      <c r="M22"/>
      <c r="N22"/>
      <c r="O22"/>
      <c r="P22"/>
      <c r="Q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x14ac:dyDescent="0.25">
      <c r="A23" s="1" t="s">
        <v>11</v>
      </c>
      <c r="B23" s="1" t="s">
        <v>5</v>
      </c>
      <c r="C23" s="1" t="s">
        <v>55</v>
      </c>
      <c r="D23" s="88">
        <v>6854</v>
      </c>
      <c r="E23" s="96">
        <v>6826</v>
      </c>
      <c r="F23" s="75">
        <v>6636.32</v>
      </c>
      <c r="G23" s="75">
        <v>3167.7109999999998</v>
      </c>
      <c r="H23" s="28">
        <v>3070.895</v>
      </c>
      <c r="I23" s="28">
        <v>2684</v>
      </c>
      <c r="J23" s="28">
        <v>2608</v>
      </c>
      <c r="K23" s="28">
        <v>2114</v>
      </c>
      <c r="L23" s="28">
        <v>2099</v>
      </c>
      <c r="M23" s="28">
        <v>1867</v>
      </c>
      <c r="N23" s="28">
        <v>1876</v>
      </c>
      <c r="O23" s="28">
        <v>1817</v>
      </c>
      <c r="P23" s="28">
        <v>1212</v>
      </c>
      <c r="Q23" s="28">
        <v>1049</v>
      </c>
      <c r="X23"/>
      <c r="Y23"/>
      <c r="Z23"/>
      <c r="AA23"/>
    </row>
    <row r="24" spans="1:40" x14ac:dyDescent="0.25">
      <c r="A24" s="3" t="s">
        <v>12</v>
      </c>
      <c r="B24" s="3" t="s">
        <v>6</v>
      </c>
      <c r="C24" s="3" t="s">
        <v>56</v>
      </c>
      <c r="D24" s="95">
        <v>474.55989599999998</v>
      </c>
      <c r="E24" s="131">
        <v>474.55989599999998</v>
      </c>
      <c r="F24" s="76">
        <v>473.32799999999997</v>
      </c>
      <c r="G24" s="76">
        <v>242.51300000000001</v>
      </c>
      <c r="H24" s="41">
        <v>236.85599999999999</v>
      </c>
      <c r="I24" s="41">
        <v>218</v>
      </c>
      <c r="J24" s="41">
        <v>209</v>
      </c>
      <c r="K24" s="41">
        <f>139470079/1000000</f>
        <v>139.470079</v>
      </c>
      <c r="L24" s="41">
        <f>139</f>
        <v>139</v>
      </c>
      <c r="M24" s="41">
        <f>121054/1000</f>
        <v>121.054</v>
      </c>
      <c r="N24" s="41">
        <v>120.854</v>
      </c>
      <c r="O24" s="41">
        <v>120.854</v>
      </c>
      <c r="P24" s="41">
        <v>97.141000000000005</v>
      </c>
      <c r="Q24" s="41">
        <v>96.286000000000001</v>
      </c>
      <c r="T24" s="2"/>
      <c r="U24" s="2"/>
      <c r="V24" s="2"/>
      <c r="W24" s="2"/>
      <c r="X24" s="31"/>
      <c r="Y24" s="31"/>
      <c r="Z24" s="31"/>
      <c r="AA24" s="31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x14ac:dyDescent="0.25">
      <c r="A25" s="2" t="s">
        <v>14</v>
      </c>
      <c r="B25" s="2" t="s">
        <v>17</v>
      </c>
      <c r="C25" s="2" t="s">
        <v>48</v>
      </c>
      <c r="D25" s="111">
        <f t="shared" ref="D25:N25" si="9">D23/D24</f>
        <v>14.442855491522613</v>
      </c>
      <c r="E25" s="43">
        <f t="shared" si="9"/>
        <v>14.383853455665795</v>
      </c>
      <c r="F25" s="77">
        <f t="shared" si="9"/>
        <v>14.020552344251767</v>
      </c>
      <c r="G25" s="77">
        <f t="shared" si="9"/>
        <v>13.062025540898837</v>
      </c>
      <c r="H25" s="43">
        <f t="shared" si="9"/>
        <v>12.965240483669403</v>
      </c>
      <c r="I25" s="43">
        <v>12.311926605504587</v>
      </c>
      <c r="J25" s="43">
        <f t="shared" si="9"/>
        <v>12.47846889952153</v>
      </c>
      <c r="K25" s="43">
        <f t="shared" si="9"/>
        <v>15.157372930146545</v>
      </c>
      <c r="L25" s="43">
        <f t="shared" si="9"/>
        <v>15.100719424460431</v>
      </c>
      <c r="M25" s="43">
        <f t="shared" si="9"/>
        <v>15.422869132783717</v>
      </c>
      <c r="N25" s="43">
        <f t="shared" si="9"/>
        <v>15.522862296655468</v>
      </c>
      <c r="O25" s="43">
        <v>15.042899999999999</v>
      </c>
      <c r="P25" s="43">
        <v>12.5</v>
      </c>
      <c r="Q25" s="43">
        <v>10.9</v>
      </c>
      <c r="T25" s="2"/>
      <c r="U25" s="2"/>
      <c r="V25" s="2"/>
      <c r="W25" s="2"/>
      <c r="X25" s="31"/>
      <c r="Y25" s="31"/>
      <c r="Z25" s="31"/>
      <c r="AA25" s="31"/>
      <c r="AB25" s="2"/>
      <c r="AC25" s="2"/>
    </row>
    <row r="26" spans="1:40" x14ac:dyDescent="0.25">
      <c r="D26" s="91"/>
      <c r="H26"/>
      <c r="I26"/>
      <c r="J26"/>
      <c r="K26"/>
      <c r="L26"/>
      <c r="M26"/>
      <c r="N26"/>
      <c r="O26"/>
      <c r="P26"/>
      <c r="Q26"/>
      <c r="T26" s="22" t="s">
        <v>38</v>
      </c>
      <c r="U26" s="22" t="s">
        <v>81</v>
      </c>
      <c r="V26" s="64">
        <f t="shared" ref="V26:AB26" si="10">V11/V30</f>
        <v>15.402902903535702</v>
      </c>
      <c r="W26" s="64">
        <f t="shared" si="10"/>
        <v>15.34173364282767</v>
      </c>
      <c r="X26" s="64">
        <f t="shared" si="10"/>
        <v>15.021027701720582</v>
      </c>
      <c r="Y26" s="64">
        <f t="shared" si="10"/>
        <v>13.994594104233588</v>
      </c>
      <c r="Z26" s="64">
        <f t="shared" si="10"/>
        <v>13.865846759212348</v>
      </c>
      <c r="AA26" s="64">
        <f t="shared" si="10"/>
        <v>13.255963302752294</v>
      </c>
      <c r="AB26" s="23">
        <f t="shared" si="10"/>
        <v>13.275487839642624</v>
      </c>
      <c r="AC26" s="23"/>
      <c r="AD26" s="23">
        <f>AD11/AD30</f>
        <v>16.2974023984026</v>
      </c>
      <c r="AE26" s="23">
        <f>AE11/AE30</f>
        <v>16.327516384356532</v>
      </c>
      <c r="AF26" s="23"/>
      <c r="AG26" s="23">
        <f>AG11/AG30</f>
        <v>16.870719720124903</v>
      </c>
      <c r="AH26" s="23">
        <f>AH11/AH30</f>
        <v>16.813636801429826</v>
      </c>
      <c r="AI26" s="23"/>
      <c r="AJ26" s="23">
        <f>AJ11/AJ30</f>
        <v>16.310805136776608</v>
      </c>
      <c r="AK26" s="23">
        <f>AK11/AK30</f>
        <v>13.79438136317312</v>
      </c>
      <c r="AL26" s="23">
        <f>AL11/AL30</f>
        <v>11.828973195276719</v>
      </c>
      <c r="AM26" s="23">
        <f>AM11/AM30</f>
        <v>8.6227138720029224</v>
      </c>
      <c r="AN26" s="23">
        <f>AN11/AN30</f>
        <v>7.066056500632885</v>
      </c>
    </row>
    <row r="27" spans="1:40" x14ac:dyDescent="0.25">
      <c r="B27" s="2" t="s">
        <v>20</v>
      </c>
      <c r="C27" s="2" t="s">
        <v>49</v>
      </c>
      <c r="D27" s="91"/>
      <c r="H27"/>
      <c r="I27"/>
      <c r="J27"/>
      <c r="K27"/>
      <c r="L27"/>
      <c r="M27"/>
      <c r="N27"/>
      <c r="O27"/>
      <c r="P27"/>
      <c r="Q27"/>
      <c r="T27" s="24" t="s">
        <v>39</v>
      </c>
      <c r="U27" s="22" t="s">
        <v>82</v>
      </c>
      <c r="V27" s="65">
        <f>V16/V30</f>
        <v>13.478633007506604</v>
      </c>
      <c r="W27" s="65">
        <f>W16/W30</f>
        <v>13.416063959154664</v>
      </c>
      <c r="X27" s="65">
        <f>X16/X30</f>
        <v>13.230514569178244</v>
      </c>
      <c r="Y27" s="65">
        <f>Y16/Y30</f>
        <v>13.155338435465314</v>
      </c>
      <c r="Z27" s="65">
        <f>Z16/Z30</f>
        <v>13.022296247509036</v>
      </c>
      <c r="AA27" s="65">
        <v>12.4</v>
      </c>
      <c r="AB27" s="25">
        <f>AB16/AB30</f>
        <v>12.448548223375683</v>
      </c>
      <c r="AC27" s="25"/>
      <c r="AD27" s="25">
        <f>AD16/AD30</f>
        <v>15.085672963589559</v>
      </c>
      <c r="AE27" s="25">
        <f>AE16/AE30</f>
        <v>15.108616952887793</v>
      </c>
      <c r="AF27" s="25"/>
      <c r="AG27" s="25">
        <f>AG16/AG30</f>
        <v>15.517701521634974</v>
      </c>
      <c r="AH27" s="25">
        <f>AH16/AH30</f>
        <v>15.547646432885962</v>
      </c>
      <c r="AI27" s="25"/>
      <c r="AJ27" s="25">
        <f>AJ16/AJ30</f>
        <v>15.07261690965959</v>
      </c>
      <c r="AK27" s="25">
        <f>AK16/AK30</f>
        <v>12.703184031459424</v>
      </c>
      <c r="AL27" s="25">
        <f>AL16/AL30</f>
        <v>10.894286990206565</v>
      </c>
      <c r="AM27" s="25">
        <f>AM16/AM30</f>
        <v>8.069607868715595</v>
      </c>
      <c r="AN27" s="25">
        <f>AN16/AN30</f>
        <v>6.6348601393737914</v>
      </c>
    </row>
    <row r="28" spans="1:40" x14ac:dyDescent="0.25">
      <c r="A28" s="1" t="s">
        <v>11</v>
      </c>
      <c r="B28" s="30" t="s">
        <v>141</v>
      </c>
      <c r="C28" s="1" t="s">
        <v>57</v>
      </c>
      <c r="D28" s="94">
        <v>952.3149244110748</v>
      </c>
      <c r="E28" s="130">
        <v>923.42187226426006</v>
      </c>
      <c r="F28" s="73">
        <v>908.96400000000006</v>
      </c>
      <c r="G28" s="73">
        <f>421.272-15.839</f>
        <v>405.43299999999999</v>
      </c>
      <c r="H28" s="44">
        <v>386.996421</v>
      </c>
      <c r="I28" s="44">
        <v>350</v>
      </c>
      <c r="J28" s="44">
        <v>315</v>
      </c>
      <c r="K28" s="44">
        <v>317</v>
      </c>
      <c r="L28" s="44">
        <v>311</v>
      </c>
      <c r="M28" s="44">
        <v>292.39999999999998</v>
      </c>
      <c r="N28" s="44">
        <v>251.5</v>
      </c>
      <c r="O28" s="44">
        <v>245.024</v>
      </c>
      <c r="P28" s="44">
        <v>177.74699999999999</v>
      </c>
      <c r="Q28" s="44">
        <v>146.762</v>
      </c>
      <c r="T28" s="24" t="s">
        <v>40</v>
      </c>
      <c r="U28" s="22" t="s">
        <v>83</v>
      </c>
      <c r="V28" s="65">
        <f>V20/V30</f>
        <v>13.383839636546112</v>
      </c>
      <c r="W28" s="65">
        <f>W20/W30</f>
        <v>13.302493911116333</v>
      </c>
      <c r="X28" s="65">
        <f>X20/X30</f>
        <v>12.958920663894805</v>
      </c>
      <c r="Y28" s="65">
        <f>Y20/Y30</f>
        <v>13.062025540898837</v>
      </c>
      <c r="Z28" s="65">
        <f>Z20/Z30</f>
        <v>12.962285101496269</v>
      </c>
      <c r="AA28" s="65">
        <v>12.3</v>
      </c>
      <c r="AB28" s="25">
        <f>AB20/AB30</f>
        <v>12.471014212950564</v>
      </c>
      <c r="AC28" s="25"/>
      <c r="AD28" s="25">
        <f>AD20/AD30</f>
        <v>15.164542926802243</v>
      </c>
      <c r="AE28" s="25">
        <f>AE20/AE30</f>
        <v>15.066313972619175</v>
      </c>
      <c r="AF28" s="25"/>
      <c r="AG28" s="25">
        <f>AG20/AG30</f>
        <v>15.434558288036744</v>
      </c>
      <c r="AH28" s="25">
        <f>AH20/AH30</f>
        <v>15.541026875403379</v>
      </c>
      <c r="AI28" s="25"/>
      <c r="AJ28" s="25">
        <f t="shared" ref="AJ28" si="11">AJ20/AJ30</f>
        <v>15.036540321379515</v>
      </c>
      <c r="AK28" s="25">
        <f>AK20/AK30</f>
        <v>12.487003428006711</v>
      </c>
      <c r="AL28" s="25">
        <f>AL20/AL30</f>
        <v>10.904672392485123</v>
      </c>
      <c r="AM28" s="25">
        <f>AM20/AM30</f>
        <v>8.1400506144172819</v>
      </c>
      <c r="AN28" s="25">
        <f>AN20/AN30</f>
        <v>6.8574131000236465</v>
      </c>
    </row>
    <row r="29" spans="1:40" x14ac:dyDescent="0.25">
      <c r="A29" s="3" t="s">
        <v>12</v>
      </c>
      <c r="B29" s="3" t="s">
        <v>7</v>
      </c>
      <c r="C29" s="34" t="s">
        <v>58</v>
      </c>
      <c r="D29" s="90">
        <v>981.04102441107466</v>
      </c>
      <c r="E29" s="97">
        <v>952.51807226426001</v>
      </c>
      <c r="F29" s="47">
        <v>933.64800000000002</v>
      </c>
      <c r="G29" s="47">
        <v>421.27199999999999</v>
      </c>
      <c r="H29" s="47">
        <v>404.44864100000001</v>
      </c>
      <c r="I29" s="47">
        <v>365.6</v>
      </c>
      <c r="J29" s="47">
        <v>327</v>
      </c>
      <c r="K29" s="47">
        <v>329.1</v>
      </c>
      <c r="L29" s="47">
        <v>323</v>
      </c>
      <c r="M29" s="45">
        <v>298</v>
      </c>
      <c r="N29" s="45">
        <v>254</v>
      </c>
      <c r="O29" s="45">
        <v>247</v>
      </c>
      <c r="P29" s="45">
        <v>179</v>
      </c>
      <c r="Q29" s="45">
        <v>154</v>
      </c>
      <c r="X29"/>
      <c r="Y29"/>
      <c r="Z29"/>
      <c r="AA29"/>
    </row>
    <row r="30" spans="1:40" x14ac:dyDescent="0.25">
      <c r="A30" s="2" t="s">
        <v>14</v>
      </c>
      <c r="B30" s="2" t="s">
        <v>21</v>
      </c>
      <c r="C30" s="2" t="s">
        <v>49</v>
      </c>
      <c r="D30" s="112">
        <f>D28/D29</f>
        <v>0.97071875764090054</v>
      </c>
      <c r="E30" s="46">
        <f>E28/E29</f>
        <v>0.96945338797527014</v>
      </c>
      <c r="F30" s="46">
        <f>F28/F29</f>
        <v>0.97356177060305382</v>
      </c>
      <c r="G30" s="46">
        <f>G28/G29</f>
        <v>0.96240196357697638</v>
      </c>
      <c r="H30" s="46">
        <f>H28/H29</f>
        <v>0.95684935432877372</v>
      </c>
      <c r="I30" s="46">
        <v>0.95733041575492339</v>
      </c>
      <c r="J30" s="46">
        <f t="shared" ref="J30:N30" si="12">J28/J29</f>
        <v>0.96330275229357798</v>
      </c>
      <c r="K30" s="46">
        <f t="shared" si="12"/>
        <v>0.96323305986022478</v>
      </c>
      <c r="L30" s="46">
        <f t="shared" si="12"/>
        <v>0.96284829721362231</v>
      </c>
      <c r="M30" s="46">
        <f t="shared" si="12"/>
        <v>0.98120805369127506</v>
      </c>
      <c r="N30" s="46">
        <f t="shared" si="12"/>
        <v>0.99015748031496065</v>
      </c>
      <c r="O30" s="46">
        <v>0.99199999999999999</v>
      </c>
      <c r="P30" s="46">
        <v>0.99299999999999988</v>
      </c>
      <c r="Q30" s="46">
        <v>0.95299999999999996</v>
      </c>
      <c r="T30" s="26" t="s">
        <v>42</v>
      </c>
      <c r="U30" s="26" t="s">
        <v>68</v>
      </c>
      <c r="V30" s="66">
        <f>D24</f>
        <v>474.55989599999998</v>
      </c>
      <c r="W30" s="66">
        <f>E24</f>
        <v>474.55989599999998</v>
      </c>
      <c r="X30" s="66">
        <f>F24</f>
        <v>473.32799999999997</v>
      </c>
      <c r="Y30" s="66">
        <f>G24</f>
        <v>242.51300000000001</v>
      </c>
      <c r="Z30" s="66">
        <f>H24</f>
        <v>236.85599999999999</v>
      </c>
      <c r="AA30" s="66">
        <v>218</v>
      </c>
      <c r="AB30" s="27">
        <f>209205118/1000000</f>
        <v>209.205118</v>
      </c>
      <c r="AC30" s="27"/>
      <c r="AD30" s="27">
        <f>139470079/1000000</f>
        <v>139.470079</v>
      </c>
      <c r="AE30" s="27">
        <f>139470079/1000000</f>
        <v>139.470079</v>
      </c>
      <c r="AF30" s="27"/>
      <c r="AG30" s="27">
        <f>121054/1000</f>
        <v>121.054</v>
      </c>
      <c r="AH30" s="27">
        <v>120.854</v>
      </c>
      <c r="AI30" s="27"/>
      <c r="AJ30" s="27">
        <v>120.854</v>
      </c>
      <c r="AK30" s="27">
        <v>97.141000000000005</v>
      </c>
      <c r="AL30" s="27">
        <v>96.289000000000001</v>
      </c>
      <c r="AM30" s="27">
        <v>76.658000000000001</v>
      </c>
      <c r="AN30" s="27">
        <v>71.893000000000001</v>
      </c>
    </row>
    <row r="31" spans="1:40" x14ac:dyDescent="0.25">
      <c r="D31" s="91"/>
      <c r="H31"/>
      <c r="I31"/>
      <c r="J31"/>
      <c r="K31"/>
      <c r="L31"/>
      <c r="M31"/>
      <c r="N31"/>
      <c r="O31"/>
      <c r="P31"/>
      <c r="Q31"/>
      <c r="X31"/>
      <c r="Y31"/>
      <c r="Z31"/>
      <c r="AA31"/>
      <c r="AK31" s="19"/>
      <c r="AL31" s="19"/>
      <c r="AM31" s="19"/>
      <c r="AN31" s="19"/>
    </row>
    <row r="32" spans="1:40" x14ac:dyDescent="0.25">
      <c r="B32" s="31" t="s">
        <v>22</v>
      </c>
      <c r="C32" s="2" t="s">
        <v>59</v>
      </c>
      <c r="D32" s="91"/>
      <c r="H32"/>
      <c r="I32"/>
      <c r="J32"/>
      <c r="K32"/>
      <c r="L32"/>
      <c r="M32"/>
      <c r="N32"/>
      <c r="O32"/>
      <c r="P32"/>
      <c r="Q32"/>
      <c r="X32"/>
      <c r="Y32"/>
      <c r="Z32"/>
      <c r="AA32"/>
      <c r="AG32"/>
      <c r="AH32"/>
      <c r="AI32"/>
      <c r="AJ32"/>
      <c r="AK32" s="19"/>
      <c r="AL32" s="19"/>
      <c r="AM32" s="19"/>
      <c r="AN32" s="19"/>
    </row>
    <row r="33" spans="1:45" x14ac:dyDescent="0.25">
      <c r="A33" s="1" t="s">
        <v>11</v>
      </c>
      <c r="B33" s="30" t="s">
        <v>43</v>
      </c>
      <c r="C33" s="30" t="s">
        <v>60</v>
      </c>
      <c r="D33" s="94">
        <v>115</v>
      </c>
      <c r="E33" s="130">
        <v>211</v>
      </c>
      <c r="F33" s="73">
        <v>156.994</v>
      </c>
      <c r="G33" s="73">
        <v>33.209000000000003</v>
      </c>
      <c r="H33" s="44">
        <v>34.518000000000001</v>
      </c>
      <c r="I33" s="44">
        <v>107</v>
      </c>
      <c r="J33" s="44">
        <v>81.599999999999994</v>
      </c>
      <c r="K33" s="44">
        <v>52</v>
      </c>
      <c r="L33" s="44">
        <v>24</v>
      </c>
      <c r="M33" s="44">
        <v>21</v>
      </c>
      <c r="N33" s="44">
        <f>21.56</f>
        <v>21.56</v>
      </c>
      <c r="O33">
        <v>18</v>
      </c>
      <c r="P33">
        <v>13</v>
      </c>
      <c r="Q33">
        <v>18</v>
      </c>
      <c r="T33"/>
      <c r="U33"/>
      <c r="V33" s="135" t="s">
        <v>138</v>
      </c>
      <c r="W33" s="135" t="s">
        <v>138</v>
      </c>
      <c r="X33" s="126"/>
      <c r="Y33" s="135" t="s">
        <v>139</v>
      </c>
      <c r="Z33" s="135" t="s">
        <v>120</v>
      </c>
      <c r="AA33" s="123"/>
      <c r="AB33"/>
      <c r="AG33" s="101"/>
      <c r="AH33" s="101"/>
      <c r="AI33" s="35"/>
      <c r="AJ33" s="123"/>
      <c r="AK33" s="19"/>
      <c r="AL33" s="19"/>
      <c r="AM33" s="19"/>
      <c r="AN33" s="19"/>
    </row>
    <row r="34" spans="1:45" x14ac:dyDescent="0.25">
      <c r="A34" s="3" t="s">
        <v>12</v>
      </c>
      <c r="B34" s="3" t="s">
        <v>8</v>
      </c>
      <c r="C34" s="3" t="s">
        <v>61</v>
      </c>
      <c r="D34" s="95">
        <v>474.55989599999998</v>
      </c>
      <c r="E34" s="131">
        <v>344.83437932513658</v>
      </c>
      <c r="F34" s="76">
        <v>301.60899999999998</v>
      </c>
      <c r="G34" s="76">
        <v>238.34800000000001</v>
      </c>
      <c r="H34" s="47">
        <v>219.16499999999999</v>
      </c>
      <c r="I34" s="47">
        <v>167</v>
      </c>
      <c r="J34" s="47">
        <v>157</v>
      </c>
      <c r="K34" s="47">
        <f>139470079/1000000</f>
        <v>139.470079</v>
      </c>
      <c r="L34" s="47">
        <f>125658/1000</f>
        <v>125.658</v>
      </c>
      <c r="M34" s="47">
        <f>121004/1000</f>
        <v>121.004</v>
      </c>
      <c r="N34" s="47">
        <v>120.854</v>
      </c>
      <c r="O34" s="47">
        <v>113.104</v>
      </c>
      <c r="P34" s="47">
        <v>96.745999999999995</v>
      </c>
      <c r="Q34" s="47">
        <v>85.180999999999997</v>
      </c>
      <c r="T34"/>
      <c r="U34"/>
      <c r="V34" s="101">
        <v>2025</v>
      </c>
      <c r="W34" s="101">
        <v>2024</v>
      </c>
      <c r="X34" s="101"/>
      <c r="Y34" s="101" t="s">
        <v>140</v>
      </c>
      <c r="Z34" s="101">
        <v>2024</v>
      </c>
      <c r="AA34" s="101"/>
      <c r="AB34" s="101"/>
      <c r="AG34" s="101"/>
      <c r="AH34" s="101"/>
      <c r="AI34" s="101"/>
      <c r="AJ34" s="101"/>
      <c r="AK34" s="19"/>
      <c r="AL34" s="19"/>
      <c r="AM34" s="19"/>
      <c r="AN34" s="19"/>
    </row>
    <row r="35" spans="1:45" ht="18" customHeight="1" x14ac:dyDescent="0.35">
      <c r="A35" s="2" t="s">
        <v>14</v>
      </c>
      <c r="B35" s="2" t="s">
        <v>23</v>
      </c>
      <c r="C35" s="2" t="s">
        <v>59</v>
      </c>
      <c r="D35" s="111">
        <f>D33/D34</f>
        <v>0.24232979012621836</v>
      </c>
      <c r="E35" s="43">
        <f>E33/E34</f>
        <v>0.61188794578122052</v>
      </c>
      <c r="F35" s="77">
        <f>F33/F34</f>
        <v>0.5205216024720748</v>
      </c>
      <c r="G35" s="77">
        <f>G33/G34</f>
        <v>0.13932988739154514</v>
      </c>
      <c r="H35" s="77">
        <f>H33/H34</f>
        <v>0.15749777564848402</v>
      </c>
      <c r="I35" s="43">
        <v>0.64071856287425155</v>
      </c>
      <c r="J35" s="43">
        <f t="shared" ref="J35:N35" si="13">J33/J34</f>
        <v>0.5197452229299363</v>
      </c>
      <c r="K35" s="43">
        <f t="shared" si="13"/>
        <v>0.37283982609631994</v>
      </c>
      <c r="L35" s="43">
        <f t="shared" si="13"/>
        <v>0.19099460440242563</v>
      </c>
      <c r="M35" s="43">
        <f t="shared" si="13"/>
        <v>0.17354798188489637</v>
      </c>
      <c r="N35" s="43">
        <f t="shared" si="13"/>
        <v>0.17839707415559269</v>
      </c>
      <c r="O35" s="43">
        <v>0.159</v>
      </c>
      <c r="P35" s="43">
        <v>0.1</v>
      </c>
      <c r="Q35" s="43">
        <v>0.2</v>
      </c>
      <c r="T35" s="59" t="s">
        <v>69</v>
      </c>
      <c r="U35" s="59"/>
      <c r="V35" s="101"/>
      <c r="W35" s="101"/>
      <c r="X35" s="101"/>
      <c r="Y35" s="101"/>
      <c r="Z35" s="101"/>
      <c r="AA35" s="101"/>
      <c r="AB35" s="101"/>
      <c r="AG35" s="101"/>
      <c r="AH35" s="101"/>
      <c r="AI35" s="101"/>
      <c r="AJ35" s="101"/>
      <c r="AK35" s="19"/>
      <c r="AL35" s="19"/>
      <c r="AM35" s="19"/>
      <c r="AN35" s="19"/>
    </row>
    <row r="36" spans="1:45" x14ac:dyDescent="0.25">
      <c r="D36" s="91"/>
      <c r="H36"/>
      <c r="I36"/>
      <c r="J36"/>
      <c r="K36"/>
      <c r="L36"/>
      <c r="M36"/>
      <c r="N36"/>
      <c r="O36"/>
      <c r="P36"/>
      <c r="Q36"/>
      <c r="T36" s="102" t="s">
        <v>43</v>
      </c>
      <c r="U36" s="102" t="s">
        <v>60</v>
      </c>
      <c r="V36" s="103">
        <v>115</v>
      </c>
      <c r="W36" s="103">
        <v>34.518506000000002</v>
      </c>
      <c r="X36" s="103"/>
      <c r="Y36" s="103">
        <v>291</v>
      </c>
      <c r="Z36" s="103">
        <v>210.302516</v>
      </c>
      <c r="AA36" s="105"/>
      <c r="AB36" s="105"/>
      <c r="AG36" s="105"/>
      <c r="AH36" s="105"/>
      <c r="AI36" s="105"/>
      <c r="AJ36" s="105"/>
      <c r="AK36" s="19"/>
      <c r="AL36" s="19"/>
      <c r="AM36" s="19"/>
      <c r="AN36" s="19"/>
    </row>
    <row r="37" spans="1:45" x14ac:dyDescent="0.25">
      <c r="B37" s="2" t="s">
        <v>102</v>
      </c>
      <c r="C37" s="2" t="s">
        <v>103</v>
      </c>
      <c r="D37" s="91"/>
      <c r="H37"/>
      <c r="I37"/>
      <c r="J37"/>
      <c r="K37"/>
      <c r="L37"/>
      <c r="M37"/>
      <c r="N37"/>
      <c r="O37"/>
      <c r="P37"/>
      <c r="Q37"/>
      <c r="T37" t="s">
        <v>44</v>
      </c>
      <c r="U37" s="104" t="s">
        <v>77</v>
      </c>
      <c r="V37" s="105">
        <v>-8</v>
      </c>
      <c r="W37" s="105">
        <v>-2.4652379999999998</v>
      </c>
      <c r="X37" s="105"/>
      <c r="Y37" s="105">
        <v>-27</v>
      </c>
      <c r="Z37" s="105">
        <v>-21.624108</v>
      </c>
      <c r="AA37" s="105"/>
      <c r="AB37" s="105"/>
      <c r="AG37" s="105"/>
      <c r="AH37" s="105"/>
      <c r="AI37" s="105"/>
      <c r="AJ37" s="105"/>
      <c r="AK37" s="19"/>
      <c r="AL37" s="19"/>
      <c r="AM37" s="19"/>
      <c r="AN37" s="19"/>
    </row>
    <row r="38" spans="1:45" x14ac:dyDescent="0.25">
      <c r="A38" s="1" t="s">
        <v>11</v>
      </c>
      <c r="B38" s="1" t="s">
        <v>90</v>
      </c>
      <c r="C38" s="1" t="s">
        <v>95</v>
      </c>
      <c r="D38" s="88">
        <v>738.99900000000002</v>
      </c>
      <c r="E38" s="96">
        <v>601</v>
      </c>
      <c r="F38" s="75">
        <v>451.34899999999999</v>
      </c>
      <c r="G38" s="75">
        <v>304</v>
      </c>
      <c r="H38" s="28">
        <v>288</v>
      </c>
      <c r="I38" s="28">
        <v>276</v>
      </c>
      <c r="J38" s="28">
        <v>270</v>
      </c>
      <c r="K38" s="28">
        <v>252</v>
      </c>
      <c r="L38" s="28">
        <v>219</v>
      </c>
      <c r="M38" s="28">
        <v>186</v>
      </c>
      <c r="N38" s="28">
        <v>147</v>
      </c>
      <c r="O38" s="28">
        <v>112</v>
      </c>
      <c r="P38" s="28">
        <v>86</v>
      </c>
      <c r="Q38" s="28">
        <v>65</v>
      </c>
      <c r="T38" s="45" t="s">
        <v>130</v>
      </c>
      <c r="U38" s="106" t="s">
        <v>131</v>
      </c>
      <c r="V38" s="107">
        <v>-2.0889389999999999</v>
      </c>
      <c r="W38" s="107"/>
      <c r="X38" s="107"/>
      <c r="Y38" s="107">
        <v>18.436354000000001</v>
      </c>
      <c r="Z38" s="107">
        <v>20.525293000000001</v>
      </c>
      <c r="AA38" s="105"/>
      <c r="AB38" s="105"/>
      <c r="AG38" s="105"/>
      <c r="AH38" s="105"/>
      <c r="AI38" s="105"/>
      <c r="AJ38" s="105"/>
      <c r="AK38" s="19"/>
      <c r="AL38" s="19"/>
      <c r="AM38" s="19"/>
      <c r="AN38" s="19"/>
      <c r="AO38" s="1"/>
      <c r="AP38" s="1"/>
      <c r="AQ38" s="1"/>
      <c r="AR38" s="1"/>
      <c r="AS38" s="1"/>
    </row>
    <row r="39" spans="1:45" x14ac:dyDescent="0.25">
      <c r="A39" s="1" t="s">
        <v>12</v>
      </c>
      <c r="B39" s="1" t="s">
        <v>96</v>
      </c>
      <c r="C39" s="1" t="s">
        <v>97</v>
      </c>
      <c r="D39" s="88">
        <v>843</v>
      </c>
      <c r="E39" s="96">
        <v>706</v>
      </c>
      <c r="F39" s="75">
        <v>551</v>
      </c>
      <c r="G39" s="75">
        <v>399</v>
      </c>
      <c r="H39">
        <v>373</v>
      </c>
      <c r="I39">
        <v>357</v>
      </c>
      <c r="J39">
        <v>345</v>
      </c>
      <c r="K39">
        <v>329</v>
      </c>
      <c r="L39">
        <v>302</v>
      </c>
      <c r="M39">
        <v>257</v>
      </c>
      <c r="N39">
        <v>209</v>
      </c>
      <c r="O39">
        <v>162</v>
      </c>
      <c r="P39">
        <v>125</v>
      </c>
      <c r="Q39">
        <v>93</v>
      </c>
      <c r="T39" s="31" t="s">
        <v>45</v>
      </c>
      <c r="U39" s="31" t="s">
        <v>61</v>
      </c>
      <c r="V39" s="105">
        <f>D45</f>
        <v>474.55989599999998</v>
      </c>
      <c r="W39" s="105">
        <v>219.16476620879121</v>
      </c>
      <c r="X39" s="105"/>
      <c r="Y39" s="105">
        <v>347.14222891803274</v>
      </c>
      <c r="Z39" s="105">
        <v>344.83437932513658</v>
      </c>
      <c r="AA39" s="105"/>
      <c r="AB39" s="105"/>
      <c r="AG39" s="105"/>
      <c r="AH39" s="105"/>
      <c r="AI39" s="105"/>
      <c r="AJ39" s="105"/>
      <c r="AK39" s="19"/>
      <c r="AO39" s="1"/>
      <c r="AP39" s="1"/>
      <c r="AQ39" s="1"/>
      <c r="AR39" s="1"/>
      <c r="AS39" s="1"/>
    </row>
    <row r="40" spans="1:45" x14ac:dyDescent="0.25">
      <c r="A40" s="3" t="s">
        <v>15</v>
      </c>
      <c r="B40" s="3" t="s">
        <v>98</v>
      </c>
      <c r="C40" s="3" t="s">
        <v>99</v>
      </c>
      <c r="D40" s="90">
        <v>58.1</v>
      </c>
      <c r="E40" s="97">
        <v>61</v>
      </c>
      <c r="F40" s="74">
        <v>61</v>
      </c>
      <c r="G40" s="74">
        <v>60</v>
      </c>
      <c r="H40" s="41">
        <v>53</v>
      </c>
      <c r="I40" s="41">
        <v>51</v>
      </c>
      <c r="J40" s="41">
        <v>47</v>
      </c>
      <c r="K40" s="41">
        <v>49</v>
      </c>
      <c r="L40" s="41">
        <v>52</v>
      </c>
      <c r="M40" s="41">
        <v>40</v>
      </c>
      <c r="N40" s="41">
        <v>33</v>
      </c>
      <c r="O40" s="41">
        <v>29</v>
      </c>
      <c r="P40" s="41">
        <v>23</v>
      </c>
      <c r="Q40" s="41">
        <v>12</v>
      </c>
      <c r="T40" s="108" t="s">
        <v>80</v>
      </c>
      <c r="U40" s="108"/>
      <c r="V40" s="109">
        <f>(V36+V38+V37)/V39</f>
        <v>0.22107022081781644</v>
      </c>
      <c r="W40" s="109">
        <f>(W36+W38+W37)/W39</f>
        <v>0.14625192066440043</v>
      </c>
      <c r="X40" s="109"/>
      <c r="Y40" s="109">
        <f>(Y36+Y37+Y38)/Y39</f>
        <v>0.81360413822395805</v>
      </c>
      <c r="Z40" s="109">
        <f>(Z36+Z37+Z38)/Z39</f>
        <v>0.60667878130198416</v>
      </c>
      <c r="AA40" s="124"/>
      <c r="AB40" s="124"/>
      <c r="AG40" s="124"/>
      <c r="AH40" s="124"/>
      <c r="AI40" s="124"/>
      <c r="AJ40" s="124"/>
      <c r="AK40" s="19"/>
      <c r="AO40" s="1"/>
      <c r="AP40" s="1"/>
      <c r="AQ40" s="1"/>
      <c r="AR40" s="1"/>
      <c r="AS40" s="1"/>
    </row>
    <row r="41" spans="1:45" x14ac:dyDescent="0.25">
      <c r="A41" s="2" t="s">
        <v>100</v>
      </c>
      <c r="B41" s="2" t="s">
        <v>101</v>
      </c>
      <c r="C41" s="2" t="s">
        <v>104</v>
      </c>
      <c r="D41" s="113">
        <f>D38/(D39-D40)</f>
        <v>0.94151993884571283</v>
      </c>
      <c r="E41" s="48">
        <f>E38/(E39-E40)</f>
        <v>0.93178294573643405</v>
      </c>
      <c r="F41" s="78">
        <f>F38/(F39-F40)</f>
        <v>0.92112040816326524</v>
      </c>
      <c r="G41" s="78">
        <f>G38/(G39-G40)</f>
        <v>0.89675516224188789</v>
      </c>
      <c r="H41" s="48">
        <f>H38/(H39-H40)</f>
        <v>0.9</v>
      </c>
      <c r="I41" s="48">
        <v>0.90196078431372551</v>
      </c>
      <c r="J41" s="48">
        <f>J38/(J39-J40)</f>
        <v>0.90604026845637586</v>
      </c>
      <c r="K41" s="40">
        <f t="shared" ref="K41:Q41" si="14">K38/(K39-K40)</f>
        <v>0.9</v>
      </c>
      <c r="L41" s="48">
        <f t="shared" si="14"/>
        <v>0.876</v>
      </c>
      <c r="M41" s="48">
        <f t="shared" si="14"/>
        <v>0.8571428571428571</v>
      </c>
      <c r="N41" s="40">
        <f t="shared" si="14"/>
        <v>0.83522727272727271</v>
      </c>
      <c r="O41" s="40">
        <f t="shared" si="14"/>
        <v>0.84210526315789469</v>
      </c>
      <c r="P41" s="40">
        <f t="shared" si="14"/>
        <v>0.84313725490196079</v>
      </c>
      <c r="Q41" s="40">
        <f t="shared" si="14"/>
        <v>0.80246913580246915</v>
      </c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9"/>
      <c r="AL41" s="32"/>
      <c r="AO41" s="1"/>
      <c r="AP41" s="1"/>
      <c r="AQ41" s="1"/>
      <c r="AR41" s="1"/>
      <c r="AS41" s="1"/>
    </row>
    <row r="42" spans="1:45" x14ac:dyDescent="0.25">
      <c r="D42" s="91"/>
      <c r="H42"/>
      <c r="I42"/>
      <c r="J42"/>
      <c r="K42"/>
      <c r="L42"/>
      <c r="M42"/>
      <c r="N42"/>
      <c r="O42"/>
      <c r="P42"/>
      <c r="Q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 s="19"/>
      <c r="AL42" s="32"/>
      <c r="AO42" s="1"/>
      <c r="AP42" s="1"/>
      <c r="AQ42" s="1"/>
      <c r="AR42" s="1"/>
      <c r="AS42" s="1"/>
    </row>
    <row r="43" spans="1:45" x14ac:dyDescent="0.25">
      <c r="B43" s="31" t="s">
        <v>24</v>
      </c>
      <c r="C43" s="2" t="s">
        <v>62</v>
      </c>
      <c r="D43" s="91"/>
      <c r="H43"/>
      <c r="I43"/>
      <c r="J43"/>
      <c r="K43"/>
      <c r="L43"/>
      <c r="M43"/>
      <c r="N43"/>
      <c r="O43"/>
      <c r="P43"/>
      <c r="Q43"/>
      <c r="AG43"/>
      <c r="AH43"/>
      <c r="AI43"/>
      <c r="AJ43"/>
      <c r="AO43" s="1"/>
      <c r="AP43" s="1"/>
      <c r="AQ43" s="1"/>
      <c r="AR43" s="1"/>
      <c r="AS43" s="1"/>
    </row>
    <row r="44" spans="1:45" x14ac:dyDescent="0.25">
      <c r="A44" s="1" t="s">
        <v>11</v>
      </c>
      <c r="B44" s="1" t="s">
        <v>41</v>
      </c>
      <c r="C44" s="1" t="s">
        <v>63</v>
      </c>
      <c r="D44" s="88">
        <v>154.46770699999999</v>
      </c>
      <c r="E44" s="96">
        <v>331</v>
      </c>
      <c r="F44" s="75">
        <v>176.93600000000001</v>
      </c>
      <c r="G44" s="75">
        <v>161.38</v>
      </c>
      <c r="H44" s="44">
        <v>143.66900000000001</v>
      </c>
      <c r="I44" s="44">
        <v>-8</v>
      </c>
      <c r="J44" s="44">
        <v>87.3</v>
      </c>
      <c r="K44" s="44">
        <v>15</v>
      </c>
      <c r="L44" s="44">
        <v>3</v>
      </c>
      <c r="M44" s="44">
        <v>-10</v>
      </c>
      <c r="N44" s="44">
        <v>54.36</v>
      </c>
      <c r="O44" s="44">
        <v>126</v>
      </c>
      <c r="P44" s="44">
        <v>155</v>
      </c>
      <c r="Q44" s="44">
        <v>317</v>
      </c>
      <c r="AG44"/>
      <c r="AH44"/>
      <c r="AI44"/>
      <c r="AJ44"/>
      <c r="AO44" s="1"/>
      <c r="AP44" s="1"/>
      <c r="AQ44" s="1"/>
      <c r="AR44" s="1"/>
      <c r="AS44" s="1"/>
    </row>
    <row r="45" spans="1:45" x14ac:dyDescent="0.25">
      <c r="A45" s="3" t="s">
        <v>12</v>
      </c>
      <c r="B45" s="84" t="s">
        <v>8</v>
      </c>
      <c r="C45" s="3" t="s">
        <v>61</v>
      </c>
      <c r="D45" s="114">
        <v>474.55989599999998</v>
      </c>
      <c r="E45" s="47">
        <f>E34</f>
        <v>344.83437932513658</v>
      </c>
      <c r="F45" s="79">
        <f>F34</f>
        <v>301.60899999999998</v>
      </c>
      <c r="G45" s="79">
        <f>G34</f>
        <v>238.34800000000001</v>
      </c>
      <c r="H45" s="47">
        <f>H34</f>
        <v>219.16499999999999</v>
      </c>
      <c r="I45" s="47">
        <v>167</v>
      </c>
      <c r="J45" s="47">
        <v>154.6</v>
      </c>
      <c r="K45" s="47">
        <f>139470079/1000000</f>
        <v>139.470079</v>
      </c>
      <c r="L45" s="47">
        <f>125658/1000</f>
        <v>125.658</v>
      </c>
      <c r="M45" s="47">
        <f>121004/1000</f>
        <v>121.004</v>
      </c>
      <c r="N45" s="47">
        <v>120.854</v>
      </c>
      <c r="O45" s="47">
        <v>113.104</v>
      </c>
      <c r="P45" s="47">
        <v>96.745999999999995</v>
      </c>
      <c r="Q45" s="47">
        <v>85.180999999999997</v>
      </c>
      <c r="AE45" s="33"/>
      <c r="AF45" s="33"/>
      <c r="AG45" s="125"/>
      <c r="AH45" s="125"/>
      <c r="AI45" s="125"/>
      <c r="AJ45" s="125"/>
      <c r="AK45" s="19"/>
      <c r="AL45" s="32"/>
      <c r="AO45" s="1"/>
      <c r="AP45" s="1"/>
      <c r="AQ45" s="1"/>
      <c r="AR45" s="1"/>
      <c r="AS45" s="1"/>
    </row>
    <row r="46" spans="1:45" x14ac:dyDescent="0.25">
      <c r="A46" s="2" t="s">
        <v>14</v>
      </c>
      <c r="B46" s="2" t="s">
        <v>24</v>
      </c>
      <c r="C46" s="2" t="s">
        <v>62</v>
      </c>
      <c r="D46" s="115">
        <f t="shared" ref="D46:E46" si="15">D44/D45</f>
        <v>0.32549675668337552</v>
      </c>
      <c r="E46" s="58">
        <f t="shared" si="15"/>
        <v>0.95988109030134594</v>
      </c>
      <c r="F46" s="80">
        <f t="shared" ref="F46:H46" si="16">F44/F45</f>
        <v>0.58664031908862146</v>
      </c>
      <c r="G46" s="80">
        <f t="shared" si="16"/>
        <v>0.67707721482873773</v>
      </c>
      <c r="H46" s="58">
        <f t="shared" si="16"/>
        <v>0.65552893938356949</v>
      </c>
      <c r="I46" s="58">
        <v>-4.790419161676647E-2</v>
      </c>
      <c r="J46" s="58">
        <f t="shared" ref="J46:O46" si="17">J44/J45</f>
        <v>0.56468305304010347</v>
      </c>
      <c r="K46" s="58">
        <f t="shared" si="17"/>
        <v>0.1075499498354769</v>
      </c>
      <c r="L46" s="58">
        <f t="shared" si="17"/>
        <v>2.3874325550303204E-2</v>
      </c>
      <c r="M46" s="58">
        <f t="shared" si="17"/>
        <v>-8.264189613566493E-2</v>
      </c>
      <c r="N46" s="58">
        <f t="shared" si="17"/>
        <v>0.44979893094146656</v>
      </c>
      <c r="O46" s="58">
        <f t="shared" si="17"/>
        <v>1.1140189560050926</v>
      </c>
      <c r="P46" s="58">
        <v>1.6</v>
      </c>
      <c r="Q46" s="58">
        <v>3.7</v>
      </c>
      <c r="AG46"/>
      <c r="AH46"/>
      <c r="AI46"/>
      <c r="AJ46"/>
      <c r="AO46" s="1"/>
      <c r="AP46" s="1"/>
      <c r="AQ46" s="1"/>
      <c r="AR46" s="1"/>
      <c r="AS46" s="1"/>
    </row>
    <row r="47" spans="1:45" x14ac:dyDescent="0.25">
      <c r="D47" s="91"/>
      <c r="H47"/>
      <c r="I47"/>
      <c r="J47"/>
      <c r="K47"/>
      <c r="L47"/>
      <c r="M47"/>
      <c r="N47"/>
      <c r="O47"/>
      <c r="P47"/>
      <c r="Q47"/>
      <c r="AK47" s="19"/>
      <c r="AO47" s="1"/>
      <c r="AP47" s="1"/>
      <c r="AQ47" s="1"/>
      <c r="AR47" s="1"/>
      <c r="AS47" s="1"/>
    </row>
    <row r="48" spans="1:45" x14ac:dyDescent="0.25">
      <c r="B48" s="2" t="s">
        <v>26</v>
      </c>
      <c r="C48" s="2" t="s">
        <v>64</v>
      </c>
      <c r="D48" s="91"/>
      <c r="H48"/>
      <c r="I48"/>
      <c r="J48"/>
      <c r="K48"/>
      <c r="L48"/>
      <c r="M48"/>
      <c r="N48"/>
      <c r="O48"/>
      <c r="P48"/>
      <c r="Q48"/>
      <c r="AO48" s="1"/>
      <c r="AP48" s="1"/>
      <c r="AQ48" s="1"/>
      <c r="AR48" s="1"/>
      <c r="AS48" s="1"/>
    </row>
    <row r="49" spans="1:45" x14ac:dyDescent="0.25">
      <c r="A49" s="1" t="s">
        <v>11</v>
      </c>
      <c r="B49" s="1" t="s">
        <v>2</v>
      </c>
      <c r="C49" s="1" t="s">
        <v>53</v>
      </c>
      <c r="D49" s="88">
        <v>7130</v>
      </c>
      <c r="E49" s="28">
        <f>E12</f>
        <v>6733</v>
      </c>
      <c r="F49" s="6">
        <f>F12</f>
        <v>6570.27</v>
      </c>
      <c r="G49" s="6">
        <f>G12</f>
        <v>2976.03</v>
      </c>
      <c r="H49" s="28">
        <f>H12</f>
        <v>2935</v>
      </c>
      <c r="I49" s="28">
        <v>2478</v>
      </c>
      <c r="J49" s="28">
        <v>2596</v>
      </c>
      <c r="K49" s="28">
        <v>2624</v>
      </c>
      <c r="L49" s="28">
        <v>2672</v>
      </c>
      <c r="M49" s="28">
        <v>2605</v>
      </c>
      <c r="N49" s="28">
        <v>2429</v>
      </c>
      <c r="O49" s="28">
        <v>2328</v>
      </c>
      <c r="P49" s="28">
        <v>1812</v>
      </c>
      <c r="Q49" s="28">
        <v>1686</v>
      </c>
      <c r="AO49" s="1"/>
      <c r="AP49" s="1"/>
      <c r="AQ49" s="1"/>
      <c r="AR49" s="1"/>
      <c r="AS49" s="1"/>
    </row>
    <row r="50" spans="1:45" x14ac:dyDescent="0.25">
      <c r="A50" s="1" t="s">
        <v>12</v>
      </c>
      <c r="B50" s="1" t="s">
        <v>9</v>
      </c>
      <c r="C50" s="1" t="s">
        <v>65</v>
      </c>
      <c r="D50" s="93" t="s">
        <v>30</v>
      </c>
      <c r="E50" s="132" t="s">
        <v>30</v>
      </c>
      <c r="F50" s="81" t="s">
        <v>30</v>
      </c>
      <c r="G50" s="81" t="s">
        <v>30</v>
      </c>
      <c r="H50" s="49" t="s">
        <v>30</v>
      </c>
      <c r="I50" s="49" t="s">
        <v>30</v>
      </c>
      <c r="J50" s="49" t="s">
        <v>30</v>
      </c>
      <c r="K50" s="49" t="s">
        <v>30</v>
      </c>
      <c r="L50" s="49" t="s">
        <v>30</v>
      </c>
      <c r="M50" s="49" t="s">
        <v>30</v>
      </c>
      <c r="N50" s="49" t="s">
        <v>30</v>
      </c>
      <c r="O50" s="49" t="s">
        <v>30</v>
      </c>
      <c r="P50" s="49" t="s">
        <v>30</v>
      </c>
      <c r="Q50">
        <v>10</v>
      </c>
      <c r="AO50" s="1"/>
      <c r="AP50" s="1"/>
      <c r="AQ50" s="1"/>
      <c r="AR50" s="1"/>
      <c r="AS50" s="1"/>
    </row>
    <row r="51" spans="1:45" x14ac:dyDescent="0.25">
      <c r="A51" s="3" t="s">
        <v>15</v>
      </c>
      <c r="B51" s="3" t="s">
        <v>3</v>
      </c>
      <c r="C51" s="3" t="s">
        <v>78</v>
      </c>
      <c r="D51" s="114">
        <v>586</v>
      </c>
      <c r="E51" s="47">
        <f>E13</f>
        <v>376</v>
      </c>
      <c r="F51" s="79">
        <f>F13</f>
        <v>210.67599999999999</v>
      </c>
      <c r="G51" s="79">
        <f>G13</f>
        <v>219.01599999999999</v>
      </c>
      <c r="H51" s="45">
        <f>H13</f>
        <v>289</v>
      </c>
      <c r="I51" s="45">
        <v>29</v>
      </c>
      <c r="J51" s="45">
        <v>465</v>
      </c>
      <c r="K51" s="45">
        <v>29</v>
      </c>
      <c r="L51" s="45">
        <v>62</v>
      </c>
      <c r="M51" s="45">
        <v>52</v>
      </c>
      <c r="N51" s="45">
        <v>130</v>
      </c>
      <c r="O51" s="45">
        <v>130</v>
      </c>
      <c r="P51" s="45">
        <v>72</v>
      </c>
      <c r="Q51" s="45">
        <v>218</v>
      </c>
      <c r="AO51" s="1"/>
      <c r="AP51" s="1"/>
      <c r="AQ51" s="1"/>
      <c r="AR51" s="1"/>
      <c r="AS51" s="1"/>
    </row>
    <row r="52" spans="1:45" x14ac:dyDescent="0.25">
      <c r="A52" s="2" t="s">
        <v>25</v>
      </c>
      <c r="B52" s="2" t="s">
        <v>26</v>
      </c>
      <c r="C52" s="2" t="s">
        <v>64</v>
      </c>
      <c r="D52" s="116">
        <f t="shared" ref="D52" si="18">D49-D51</f>
        <v>6544</v>
      </c>
      <c r="E52" s="50">
        <f t="shared" ref="E52:H52" si="19">E49-E51</f>
        <v>6357</v>
      </c>
      <c r="F52" s="82">
        <f t="shared" si="19"/>
        <v>6359.5940000000001</v>
      </c>
      <c r="G52" s="82">
        <f t="shared" si="19"/>
        <v>2757.0140000000001</v>
      </c>
      <c r="H52" s="50">
        <f t="shared" si="19"/>
        <v>2646</v>
      </c>
      <c r="I52" s="50">
        <v>2449</v>
      </c>
      <c r="J52" s="50">
        <f t="shared" ref="J52:O52" si="20">J49-J51</f>
        <v>2131</v>
      </c>
      <c r="K52" s="50">
        <f t="shared" si="20"/>
        <v>2595</v>
      </c>
      <c r="L52" s="50">
        <f t="shared" si="20"/>
        <v>2610</v>
      </c>
      <c r="M52" s="50">
        <f t="shared" si="20"/>
        <v>2553</v>
      </c>
      <c r="N52" s="50">
        <f t="shared" si="20"/>
        <v>2299</v>
      </c>
      <c r="O52" s="50">
        <f t="shared" si="20"/>
        <v>2198</v>
      </c>
      <c r="P52" s="50">
        <v>1740</v>
      </c>
      <c r="Q52" s="50">
        <v>1458</v>
      </c>
      <c r="AO52" s="1"/>
      <c r="AP52" s="1"/>
      <c r="AQ52" s="1"/>
      <c r="AR52" s="1"/>
      <c r="AS52" s="1"/>
    </row>
    <row r="53" spans="1:45" x14ac:dyDescent="0.25">
      <c r="D53" s="91"/>
      <c r="H53"/>
      <c r="I53"/>
      <c r="J53"/>
      <c r="K53"/>
      <c r="L53"/>
      <c r="M53"/>
      <c r="N53"/>
      <c r="O53"/>
      <c r="P53"/>
      <c r="Q53"/>
      <c r="AO53" s="1"/>
      <c r="AP53" s="1"/>
      <c r="AQ53" s="1"/>
      <c r="AR53" s="1"/>
      <c r="AS53" s="1"/>
    </row>
    <row r="54" spans="1:45" x14ac:dyDescent="0.25">
      <c r="B54" s="2" t="s">
        <v>112</v>
      </c>
      <c r="C54" s="2" t="s">
        <v>113</v>
      </c>
      <c r="D54" s="91"/>
      <c r="H54"/>
      <c r="I54"/>
      <c r="J54"/>
      <c r="K54"/>
      <c r="L54"/>
      <c r="M54"/>
      <c r="N54"/>
      <c r="O54"/>
      <c r="P54"/>
      <c r="Q54"/>
      <c r="AO54" s="1"/>
      <c r="AP54" s="1"/>
      <c r="AQ54" s="1"/>
      <c r="AR54" s="1"/>
      <c r="AS54" s="1"/>
    </row>
    <row r="55" spans="1:45" x14ac:dyDescent="0.25">
      <c r="A55" s="1" t="s">
        <v>11</v>
      </c>
      <c r="B55" s="1" t="s">
        <v>90</v>
      </c>
      <c r="C55" s="1" t="s">
        <v>95</v>
      </c>
      <c r="D55" s="88">
        <v>738.07631400000002</v>
      </c>
      <c r="E55" s="96">
        <f>E38</f>
        <v>601</v>
      </c>
      <c r="F55" s="75">
        <f>F38</f>
        <v>451.34899999999999</v>
      </c>
      <c r="G55" s="75">
        <v>303.71600000000001</v>
      </c>
      <c r="H55" s="28">
        <v>288.20100000000002</v>
      </c>
      <c r="I55" s="28">
        <v>275.89999999999998</v>
      </c>
      <c r="J55" s="28">
        <v>270</v>
      </c>
      <c r="K55" s="28">
        <f t="shared" ref="K55:Q55" si="21">K38</f>
        <v>252</v>
      </c>
      <c r="L55" s="28">
        <f t="shared" si="21"/>
        <v>219</v>
      </c>
      <c r="M55" s="28">
        <f t="shared" si="21"/>
        <v>186</v>
      </c>
      <c r="N55" s="28">
        <f t="shared" si="21"/>
        <v>147</v>
      </c>
      <c r="O55" s="28">
        <f t="shared" si="21"/>
        <v>112</v>
      </c>
      <c r="P55" s="28">
        <f t="shared" si="21"/>
        <v>86</v>
      </c>
      <c r="Q55" s="28">
        <f t="shared" si="21"/>
        <v>65</v>
      </c>
      <c r="AO55" s="1"/>
      <c r="AP55" s="1"/>
      <c r="AQ55" s="1"/>
      <c r="AR55" s="1"/>
      <c r="AS55" s="1"/>
    </row>
    <row r="56" spans="1:45" x14ac:dyDescent="0.25">
      <c r="A56" s="1" t="s">
        <v>12</v>
      </c>
      <c r="B56" s="1" t="s">
        <v>107</v>
      </c>
      <c r="C56" s="1" t="s">
        <v>107</v>
      </c>
      <c r="D56" s="122">
        <v>89.210787999999994</v>
      </c>
      <c r="E56" s="133">
        <v>81</v>
      </c>
      <c r="F56" s="83">
        <v>65.968999999999994</v>
      </c>
      <c r="G56" s="83">
        <v>47.835000000000001</v>
      </c>
      <c r="H56">
        <v>37.4</v>
      </c>
      <c r="I56">
        <v>36.1</v>
      </c>
      <c r="J56">
        <v>37</v>
      </c>
      <c r="K56">
        <v>40</v>
      </c>
      <c r="L56">
        <v>39</v>
      </c>
      <c r="M56">
        <v>38</v>
      </c>
      <c r="N56">
        <v>28</v>
      </c>
      <c r="O56">
        <v>28</v>
      </c>
      <c r="P56">
        <v>27</v>
      </c>
      <c r="Q56">
        <v>24</v>
      </c>
      <c r="AO56" s="1"/>
      <c r="AP56" s="1"/>
      <c r="AQ56" s="1"/>
      <c r="AR56" s="1"/>
      <c r="AS56" s="1"/>
    </row>
    <row r="57" spans="1:45" x14ac:dyDescent="0.25">
      <c r="A57" s="1" t="s">
        <v>15</v>
      </c>
      <c r="B57" s="1" t="s">
        <v>108</v>
      </c>
      <c r="C57" s="1" t="s">
        <v>109</v>
      </c>
      <c r="D57" s="122">
        <v>-298.72175400000003</v>
      </c>
      <c r="E57" s="133">
        <v>-252.32455600000006</v>
      </c>
      <c r="F57" s="81">
        <v>-189.9</v>
      </c>
      <c r="G57" s="81">
        <v>-123.5</v>
      </c>
      <c r="H57" s="49">
        <v>-123.4</v>
      </c>
      <c r="I57" s="49">
        <v>-123.5</v>
      </c>
      <c r="J57" s="49">
        <f>(48.5-177.9+5.8)</f>
        <v>-123.60000000000001</v>
      </c>
      <c r="K57" s="49">
        <f>(25.4-144.4+8.4)</f>
        <v>-110.6</v>
      </c>
      <c r="L57" s="49">
        <f>(12.1-112+10.9)</f>
        <v>-89</v>
      </c>
      <c r="M57" s="49">
        <f>(4.7-85.4+12.6)</f>
        <v>-68.100000000000009</v>
      </c>
      <c r="N57" s="49">
        <v>-50.1</v>
      </c>
      <c r="O57" s="49">
        <v>-40</v>
      </c>
      <c r="P57" s="49">
        <v>-27.9</v>
      </c>
      <c r="Q57">
        <v>-23</v>
      </c>
      <c r="AO57" s="1"/>
      <c r="AP57" s="1"/>
      <c r="AQ57" s="1"/>
      <c r="AR57" s="1"/>
      <c r="AS57" s="1"/>
    </row>
    <row r="58" spans="1:45" x14ac:dyDescent="0.25">
      <c r="A58" s="3" t="s">
        <v>114</v>
      </c>
      <c r="B58" s="3" t="s">
        <v>110</v>
      </c>
      <c r="C58" s="3" t="s">
        <v>111</v>
      </c>
      <c r="D58" s="90">
        <v>-1.337</v>
      </c>
      <c r="E58" s="97">
        <v>-0.7</v>
      </c>
      <c r="F58" s="84">
        <v>-1</v>
      </c>
      <c r="G58" s="84">
        <v>-0.5</v>
      </c>
      <c r="H58" s="45">
        <v>-0.5</v>
      </c>
      <c r="I58" s="45">
        <v>-0.5</v>
      </c>
      <c r="J58" s="45">
        <f>-0.8</f>
        <v>-0.8</v>
      </c>
      <c r="K58" s="45">
        <v>-0.8</v>
      </c>
      <c r="L58" s="45">
        <v>-0.8</v>
      </c>
      <c r="M58" s="45">
        <v>-0.7</v>
      </c>
      <c r="N58" s="45">
        <v>-0.1</v>
      </c>
      <c r="O58" s="45">
        <v>0</v>
      </c>
      <c r="P58" s="45">
        <v>0</v>
      </c>
      <c r="Q58" s="47">
        <v>-0.19</v>
      </c>
      <c r="AO58" s="1"/>
      <c r="AP58" s="1"/>
      <c r="AQ58" s="1"/>
      <c r="AR58" s="1"/>
      <c r="AS58" s="1"/>
    </row>
    <row r="59" spans="1:45" x14ac:dyDescent="0.25">
      <c r="A59" s="2" t="s">
        <v>115</v>
      </c>
      <c r="B59" s="136" t="s">
        <v>105</v>
      </c>
      <c r="C59" s="2" t="s">
        <v>106</v>
      </c>
      <c r="D59" s="117">
        <f>-(D55-D56)/(D57-D58)</f>
        <v>2.1819058215741616</v>
      </c>
      <c r="E59" s="51">
        <f>-(E55-E56)/(E57-E58)</f>
        <v>2.0665709589965449</v>
      </c>
      <c r="F59" s="85">
        <f>-(F55-F56)/(F57-F58)</f>
        <v>2.0401270513499203</v>
      </c>
      <c r="G59" s="85">
        <f>-(G55-G56)/(G57-G58)</f>
        <v>2.0803333333333334</v>
      </c>
      <c r="H59" s="51">
        <f>-(H55-H56)/(H57-H58)</f>
        <v>2.0406916192026037</v>
      </c>
      <c r="I59" s="51">
        <v>1.9495934959349592</v>
      </c>
      <c r="J59" s="51">
        <f>-(J55-J56)/(J57-J58)</f>
        <v>1.8973941368078173</v>
      </c>
      <c r="K59" s="51">
        <f>-(K55-K56)/(K57-K58)</f>
        <v>1.9307832422586522</v>
      </c>
      <c r="L59" s="51">
        <f>-(L55-L56)/(L57-L58)</f>
        <v>2.0408163265306123</v>
      </c>
      <c r="M59" s="51">
        <f t="shared" ref="M59:Q59" si="22">-(M55-M56)/(M57-M58)</f>
        <v>2.1958456973293767</v>
      </c>
      <c r="N59" s="51">
        <f t="shared" si="22"/>
        <v>2.38</v>
      </c>
      <c r="O59" s="51">
        <f t="shared" si="22"/>
        <v>2.1</v>
      </c>
      <c r="P59" s="51">
        <f t="shared" si="22"/>
        <v>2.1146953405017923</v>
      </c>
      <c r="Q59" s="51">
        <f t="shared" si="22"/>
        <v>1.7974572555896537</v>
      </c>
      <c r="AO59" s="1"/>
      <c r="AP59" s="1"/>
      <c r="AQ59" s="1"/>
      <c r="AR59" s="1"/>
      <c r="AS59" s="1"/>
    </row>
    <row r="60" spans="1:45" x14ac:dyDescent="0.25">
      <c r="A60" s="2"/>
      <c r="B60" s="2"/>
      <c r="C60" s="2"/>
      <c r="D60" s="92"/>
      <c r="E60" s="134"/>
      <c r="F60" s="86"/>
      <c r="G60" s="86"/>
      <c r="H60" s="50"/>
      <c r="I60" s="50"/>
      <c r="J60" s="50"/>
      <c r="K60" s="50"/>
      <c r="L60" s="50"/>
      <c r="M60" s="50"/>
      <c r="N60" s="51"/>
      <c r="O60" s="51"/>
      <c r="P60" s="51"/>
      <c r="Q60" s="51"/>
      <c r="AO60" s="1"/>
      <c r="AP60" s="1"/>
      <c r="AQ60" s="1"/>
      <c r="AR60" s="1"/>
      <c r="AS60" s="1"/>
    </row>
    <row r="61" spans="1:45" x14ac:dyDescent="0.25">
      <c r="B61" s="2" t="s">
        <v>27</v>
      </c>
      <c r="C61" s="2" t="s">
        <v>50</v>
      </c>
      <c r="D61" s="88"/>
      <c r="E61" s="96"/>
      <c r="F61" s="75"/>
      <c r="G61" s="75"/>
      <c r="H61"/>
      <c r="I61"/>
      <c r="J61"/>
      <c r="K61"/>
      <c r="L61"/>
      <c r="M61"/>
      <c r="N61"/>
      <c r="O61"/>
      <c r="P61"/>
      <c r="Q61"/>
    </row>
    <row r="62" spans="1:45" x14ac:dyDescent="0.25">
      <c r="A62" s="1" t="s">
        <v>11</v>
      </c>
      <c r="B62" s="1" t="s">
        <v>5</v>
      </c>
      <c r="C62" s="1" t="s">
        <v>55</v>
      </c>
      <c r="D62" s="89">
        <v>6854</v>
      </c>
      <c r="E62" s="28">
        <f>E23</f>
        <v>6826</v>
      </c>
      <c r="F62" s="6">
        <f>F23</f>
        <v>6636.32</v>
      </c>
      <c r="G62" s="6">
        <f>G23</f>
        <v>3167.7109999999998</v>
      </c>
      <c r="H62" s="28">
        <f>H23</f>
        <v>3070.895</v>
      </c>
      <c r="I62" s="28">
        <v>2684</v>
      </c>
      <c r="J62" s="28">
        <v>2608</v>
      </c>
      <c r="K62" s="28">
        <v>2114</v>
      </c>
      <c r="L62" s="28">
        <v>2099</v>
      </c>
      <c r="M62" s="28">
        <v>1864</v>
      </c>
      <c r="N62" s="28">
        <v>1876.2</v>
      </c>
      <c r="O62" s="28">
        <v>1817</v>
      </c>
      <c r="P62" s="28">
        <v>1212</v>
      </c>
      <c r="Q62" s="28">
        <v>1049</v>
      </c>
    </row>
    <row r="63" spans="1:45" x14ac:dyDescent="0.25">
      <c r="A63" s="3" t="s">
        <v>12</v>
      </c>
      <c r="B63" s="3" t="s">
        <v>10</v>
      </c>
      <c r="C63" s="3" t="s">
        <v>67</v>
      </c>
      <c r="D63" s="90">
        <v>15495</v>
      </c>
      <c r="E63" s="97">
        <v>14963</v>
      </c>
      <c r="F63" s="74">
        <v>14645.323</v>
      </c>
      <c r="G63" s="74">
        <v>6601.6940000000004</v>
      </c>
      <c r="H63" s="41">
        <v>6418</v>
      </c>
      <c r="I63" s="41">
        <v>5518</v>
      </c>
      <c r="J63" s="41">
        <v>5587</v>
      </c>
      <c r="K63" s="41">
        <v>5107</v>
      </c>
      <c r="L63" s="41">
        <v>5121</v>
      </c>
      <c r="M63" s="41">
        <v>4814.8</v>
      </c>
      <c r="N63" s="41">
        <v>4592.5</v>
      </c>
      <c r="O63" s="41">
        <v>4423</v>
      </c>
      <c r="P63" s="41">
        <v>3265</v>
      </c>
      <c r="Q63" s="41">
        <v>2911</v>
      </c>
    </row>
    <row r="64" spans="1:45" x14ac:dyDescent="0.25">
      <c r="A64" s="2" t="s">
        <v>14</v>
      </c>
      <c r="B64" s="2" t="s">
        <v>28</v>
      </c>
      <c r="C64" s="2" t="s">
        <v>50</v>
      </c>
      <c r="D64" s="118">
        <f t="shared" ref="D64:N64" si="23">D62/D63</f>
        <v>0.44233623749596646</v>
      </c>
      <c r="E64" s="52">
        <f t="shared" si="23"/>
        <v>0.45619194011896008</v>
      </c>
      <c r="F64" s="4">
        <f t="shared" si="23"/>
        <v>0.45313578949402478</v>
      </c>
      <c r="G64" s="4">
        <f t="shared" si="23"/>
        <v>0.47983305497043632</v>
      </c>
      <c r="H64" s="52">
        <f t="shared" si="23"/>
        <v>0.47848161421003427</v>
      </c>
      <c r="I64" s="52">
        <v>0.48640811888365348</v>
      </c>
      <c r="J64" s="52">
        <f t="shared" si="23"/>
        <v>0.46679792375156615</v>
      </c>
      <c r="K64" s="52">
        <f t="shared" si="23"/>
        <v>0.41394164871744665</v>
      </c>
      <c r="L64" s="52">
        <f t="shared" si="23"/>
        <v>0.40988088264010936</v>
      </c>
      <c r="M64" s="52">
        <f t="shared" si="23"/>
        <v>0.38713965273739304</v>
      </c>
      <c r="N64" s="52">
        <f t="shared" si="23"/>
        <v>0.40853565596080565</v>
      </c>
      <c r="O64" s="52">
        <v>0.41</v>
      </c>
      <c r="P64" s="52">
        <v>0.37</v>
      </c>
      <c r="Q64" s="52">
        <v>0.36</v>
      </c>
    </row>
    <row r="65" spans="1:40" x14ac:dyDescent="0.25">
      <c r="D65" s="91"/>
      <c r="H65"/>
      <c r="I65"/>
      <c r="J65"/>
      <c r="K65"/>
      <c r="L65"/>
      <c r="M65"/>
      <c r="N65"/>
      <c r="O65"/>
      <c r="P65"/>
      <c r="Q65"/>
    </row>
    <row r="66" spans="1:40" x14ac:dyDescent="0.25">
      <c r="A66"/>
      <c r="B66" s="31" t="s">
        <v>125</v>
      </c>
      <c r="C66" s="31" t="s">
        <v>126</v>
      </c>
      <c r="D66" s="91"/>
      <c r="F66" s="57"/>
      <c r="G66" s="57"/>
      <c r="H66"/>
      <c r="I66"/>
      <c r="J66"/>
      <c r="K66"/>
      <c r="L66"/>
      <c r="M66"/>
      <c r="N66"/>
      <c r="O66"/>
      <c r="P66"/>
      <c r="Q66"/>
    </row>
    <row r="67" spans="1:40" x14ac:dyDescent="0.25">
      <c r="A67" t="s">
        <v>11</v>
      </c>
      <c r="B67" t="s">
        <v>5</v>
      </c>
      <c r="C67" t="s">
        <v>55</v>
      </c>
      <c r="D67" s="89">
        <v>6854</v>
      </c>
      <c r="E67" s="28">
        <f>E23</f>
        <v>6826</v>
      </c>
      <c r="F67" s="28">
        <f>F23</f>
        <v>6636.32</v>
      </c>
      <c r="G67" s="28">
        <f>G23</f>
        <v>3167.7109999999998</v>
      </c>
      <c r="H67" s="28">
        <f>H23</f>
        <v>3070.895</v>
      </c>
      <c r="I67" s="28">
        <v>2684</v>
      </c>
      <c r="J67" s="28">
        <v>2608</v>
      </c>
      <c r="K67" s="28">
        <v>2114</v>
      </c>
      <c r="L67" s="28">
        <v>2100</v>
      </c>
      <c r="M67" s="28">
        <v>1867</v>
      </c>
      <c r="N67" s="28">
        <v>1876.2</v>
      </c>
      <c r="O67" s="28">
        <v>1817</v>
      </c>
      <c r="P67" s="28">
        <v>1212</v>
      </c>
      <c r="Q67" s="28">
        <v>1049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1:40" x14ac:dyDescent="0.25">
      <c r="A68" t="s">
        <v>12</v>
      </c>
      <c r="B68" t="s">
        <v>127</v>
      </c>
      <c r="C68" t="s">
        <v>71</v>
      </c>
      <c r="D68" s="89">
        <v>-43</v>
      </c>
      <c r="E68" s="28">
        <v>-27</v>
      </c>
      <c r="F68" s="28">
        <v>56</v>
      </c>
      <c r="G68" s="28">
        <v>-2</v>
      </c>
      <c r="H68" s="28">
        <v>-12</v>
      </c>
      <c r="I68" s="28">
        <v>12</v>
      </c>
      <c r="J68" s="28">
        <v>-37</v>
      </c>
      <c r="K68" s="28">
        <v>-28</v>
      </c>
      <c r="L68" s="28">
        <v>-8</v>
      </c>
      <c r="M68" s="28">
        <v>-10</v>
      </c>
      <c r="N68" s="28">
        <v>-11</v>
      </c>
      <c r="O68" s="28">
        <v>-2</v>
      </c>
      <c r="P68" s="28">
        <v>0</v>
      </c>
      <c r="Q68" s="2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1:40" x14ac:dyDescent="0.25">
      <c r="A69" t="s">
        <v>15</v>
      </c>
      <c r="B69" t="s">
        <v>128</v>
      </c>
      <c r="C69" t="s">
        <v>124</v>
      </c>
      <c r="D69" s="88">
        <v>489.07692900000001</v>
      </c>
      <c r="E69" s="96">
        <v>475.51138800000001</v>
      </c>
      <c r="F69" s="96">
        <v>426</v>
      </c>
      <c r="G69" s="96">
        <v>228</v>
      </c>
      <c r="H69" s="44">
        <v>226</v>
      </c>
      <c r="I69" s="44">
        <v>194</v>
      </c>
      <c r="J69" s="44">
        <v>206</v>
      </c>
      <c r="K69" s="44">
        <v>187</v>
      </c>
      <c r="L69">
        <v>185</v>
      </c>
      <c r="M69">
        <v>185</v>
      </c>
      <c r="N69">
        <v>166</v>
      </c>
      <c r="O69">
        <v>156</v>
      </c>
      <c r="P69">
        <v>128</v>
      </c>
      <c r="Q69">
        <v>90</v>
      </c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1:40" x14ac:dyDescent="0.25">
      <c r="A70" s="45" t="s">
        <v>114</v>
      </c>
      <c r="B70" s="45" t="s">
        <v>6</v>
      </c>
      <c r="C70" s="45" t="s">
        <v>68</v>
      </c>
      <c r="D70" s="90">
        <v>474.55989599999998</v>
      </c>
      <c r="E70" s="97">
        <f>E24</f>
        <v>474.55989599999998</v>
      </c>
      <c r="F70" s="97">
        <f>F24</f>
        <v>473.32799999999997</v>
      </c>
      <c r="G70" s="97">
        <v>242.51300000000001</v>
      </c>
      <c r="H70" s="47">
        <v>236.85599999999999</v>
      </c>
      <c r="I70" s="47">
        <v>218</v>
      </c>
      <c r="J70" s="47">
        <v>209</v>
      </c>
      <c r="K70" s="47">
        <f>139470079/1000000</f>
        <v>139.470079</v>
      </c>
      <c r="L70" s="41">
        <f>139470079/1000000</f>
        <v>139.470079</v>
      </c>
      <c r="M70" s="41">
        <f>121054/1000</f>
        <v>121.054</v>
      </c>
      <c r="N70" s="41">
        <v>120.854</v>
      </c>
      <c r="O70" s="41">
        <v>120.854</v>
      </c>
      <c r="P70" s="41">
        <v>97.140665999999996</v>
      </c>
      <c r="Q70" s="41">
        <v>96.289171999999994</v>
      </c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1:40" x14ac:dyDescent="0.25">
      <c r="A71" s="31" t="s">
        <v>129</v>
      </c>
      <c r="B71" s="31" t="s">
        <v>123</v>
      </c>
      <c r="C71" s="31" t="s">
        <v>126</v>
      </c>
      <c r="D71" s="111">
        <f>(D67+D68+D69)/D70</f>
        <v>15.382835740085378</v>
      </c>
      <c r="E71" s="43">
        <f>(E67+E68+E69)/E70</f>
        <v>15.328963634128916</v>
      </c>
      <c r="F71" s="43">
        <f>(F67+F68+F69)/F70</f>
        <v>15.038873677449887</v>
      </c>
      <c r="G71" s="43">
        <f t="shared" ref="G71:P71" si="24">(G67+G68+G69)/G70</f>
        <v>13.993934345787647</v>
      </c>
      <c r="H71" s="43">
        <f t="shared" si="24"/>
        <v>13.868743033742021</v>
      </c>
      <c r="I71" s="98">
        <f>(I67+I68+I69)/I70</f>
        <v>13.256880733944953</v>
      </c>
      <c r="J71" s="43">
        <f t="shared" si="24"/>
        <v>13.287081339712918</v>
      </c>
      <c r="K71" s="43">
        <f t="shared" si="24"/>
        <v>16.2974023984026</v>
      </c>
      <c r="L71" s="43">
        <f t="shared" si="24"/>
        <v>16.326082385025394</v>
      </c>
      <c r="M71" s="43">
        <f t="shared" si="24"/>
        <v>16.868504964726487</v>
      </c>
      <c r="N71" s="43">
        <f t="shared" si="24"/>
        <v>16.807056448276434</v>
      </c>
      <c r="O71" s="43">
        <f t="shared" si="24"/>
        <v>16.308934747712115</v>
      </c>
      <c r="P71" s="43">
        <f t="shared" si="24"/>
        <v>13.794428792571795</v>
      </c>
      <c r="Q71" s="43">
        <f>(Q67+Q68+Q69)/Q70</f>
        <v>11.828952065347494</v>
      </c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1:40" x14ac:dyDescent="0.25">
      <c r="A72"/>
      <c r="B72"/>
      <c r="C72"/>
      <c r="D72" s="88"/>
      <c r="E72" s="96"/>
      <c r="F72" s="75"/>
      <c r="G72" s="75"/>
      <c r="H72"/>
      <c r="I72"/>
      <c r="J72"/>
      <c r="K72"/>
      <c r="L72"/>
      <c r="M72"/>
      <c r="N72"/>
      <c r="O72"/>
      <c r="P72"/>
      <c r="Q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1:40" x14ac:dyDescent="0.25">
      <c r="B73" s="2" t="s">
        <v>118</v>
      </c>
      <c r="C73" s="2" t="s">
        <v>119</v>
      </c>
      <c r="D73" s="88"/>
      <c r="E73" s="96"/>
      <c r="F73" s="75"/>
      <c r="G73" s="75"/>
      <c r="H73"/>
      <c r="I73"/>
      <c r="J73"/>
      <c r="K73"/>
      <c r="L73"/>
      <c r="M73"/>
      <c r="N73"/>
      <c r="O73"/>
      <c r="P73"/>
      <c r="Q73"/>
    </row>
    <row r="74" spans="1:40" x14ac:dyDescent="0.25">
      <c r="A74" s="1" t="s">
        <v>11</v>
      </c>
      <c r="B74" s="1" t="s">
        <v>90</v>
      </c>
      <c r="C74" s="1" t="s">
        <v>95</v>
      </c>
      <c r="D74" s="89">
        <v>738.99900000000002</v>
      </c>
      <c r="E74" s="28">
        <f t="shared" ref="E74:H75" si="25">E38</f>
        <v>601</v>
      </c>
      <c r="F74" s="6">
        <f t="shared" si="25"/>
        <v>451.34899999999999</v>
      </c>
      <c r="G74" s="6">
        <f t="shared" si="25"/>
        <v>304</v>
      </c>
      <c r="H74" s="28">
        <f t="shared" si="25"/>
        <v>288</v>
      </c>
      <c r="I74" s="28">
        <v>276</v>
      </c>
      <c r="J74" s="28">
        <f t="shared" ref="J74:P75" si="26">J38</f>
        <v>270</v>
      </c>
      <c r="K74" s="28">
        <f t="shared" si="26"/>
        <v>252</v>
      </c>
      <c r="L74" s="28">
        <f t="shared" si="26"/>
        <v>219</v>
      </c>
      <c r="M74" s="28">
        <f t="shared" si="26"/>
        <v>186</v>
      </c>
      <c r="N74" s="28">
        <f t="shared" si="26"/>
        <v>147</v>
      </c>
      <c r="O74" s="28">
        <f t="shared" si="26"/>
        <v>112</v>
      </c>
      <c r="P74" s="28">
        <f t="shared" si="26"/>
        <v>86</v>
      </c>
      <c r="Q74" s="28">
        <v>65</v>
      </c>
    </row>
    <row r="75" spans="1:40" x14ac:dyDescent="0.25">
      <c r="A75" s="3" t="s">
        <v>12</v>
      </c>
      <c r="B75" s="3" t="s">
        <v>96</v>
      </c>
      <c r="C75" s="3" t="s">
        <v>97</v>
      </c>
      <c r="D75" s="119">
        <v>843</v>
      </c>
      <c r="E75" s="41">
        <f t="shared" si="25"/>
        <v>706</v>
      </c>
      <c r="F75" s="7">
        <f t="shared" si="25"/>
        <v>551</v>
      </c>
      <c r="G75" s="7">
        <f t="shared" si="25"/>
        <v>399</v>
      </c>
      <c r="H75" s="41">
        <f t="shared" si="25"/>
        <v>373</v>
      </c>
      <c r="I75" s="41">
        <v>357</v>
      </c>
      <c r="J75" s="41">
        <f t="shared" si="26"/>
        <v>345</v>
      </c>
      <c r="K75" s="41">
        <f t="shared" si="26"/>
        <v>329</v>
      </c>
      <c r="L75" s="41">
        <f t="shared" si="26"/>
        <v>302</v>
      </c>
      <c r="M75" s="41">
        <f t="shared" si="26"/>
        <v>257</v>
      </c>
      <c r="N75" s="41">
        <f t="shared" si="26"/>
        <v>209</v>
      </c>
      <c r="O75" s="41">
        <f t="shared" si="26"/>
        <v>162</v>
      </c>
      <c r="P75" s="41">
        <f t="shared" si="26"/>
        <v>125</v>
      </c>
      <c r="Q75" s="41">
        <v>93</v>
      </c>
    </row>
    <row r="76" spans="1:40" x14ac:dyDescent="0.25">
      <c r="A76" s="2" t="s">
        <v>14</v>
      </c>
      <c r="B76" s="2" t="s">
        <v>116</v>
      </c>
      <c r="C76" s="2" t="s">
        <v>117</v>
      </c>
      <c r="D76" s="120">
        <f t="shared" ref="D76" si="27">D74/D75</f>
        <v>0.87662989323843421</v>
      </c>
      <c r="E76" s="53">
        <f t="shared" ref="E76:N76" si="28">E74/E75</f>
        <v>0.85127478753541075</v>
      </c>
      <c r="F76" s="87">
        <f t="shared" si="28"/>
        <v>0.81914519056261337</v>
      </c>
      <c r="G76" s="87">
        <f t="shared" si="28"/>
        <v>0.76190476190476186</v>
      </c>
      <c r="H76" s="53">
        <f t="shared" si="28"/>
        <v>0.77211796246648789</v>
      </c>
      <c r="I76" s="53">
        <v>0.77310924369747902</v>
      </c>
      <c r="J76" s="53">
        <f t="shared" si="28"/>
        <v>0.78260869565217395</v>
      </c>
      <c r="K76" s="52">
        <f t="shared" si="28"/>
        <v>0.76595744680851063</v>
      </c>
      <c r="L76" s="52">
        <f t="shared" si="28"/>
        <v>0.72516556291390732</v>
      </c>
      <c r="M76" s="53">
        <f t="shared" si="28"/>
        <v>0.72373540856031127</v>
      </c>
      <c r="N76" s="52">
        <f t="shared" si="28"/>
        <v>0.70334928229665072</v>
      </c>
      <c r="O76" s="52">
        <f t="shared" ref="O76:P76" si="29">O74/O75</f>
        <v>0.69135802469135799</v>
      </c>
      <c r="P76" s="52">
        <f t="shared" si="29"/>
        <v>0.68799999999999994</v>
      </c>
      <c r="Q76" s="52">
        <v>0.71</v>
      </c>
      <c r="R76" s="4"/>
    </row>
    <row r="77" spans="1:40" x14ac:dyDescent="0.25">
      <c r="A77"/>
      <c r="B77"/>
      <c r="C77"/>
      <c r="D77" s="57"/>
      <c r="H77"/>
      <c r="I77"/>
      <c r="J77"/>
      <c r="K77"/>
      <c r="L77"/>
      <c r="M77"/>
      <c r="N77"/>
      <c r="O77"/>
      <c r="P77"/>
      <c r="Q77"/>
    </row>
    <row r="78" spans="1:40" x14ac:dyDescent="0.25">
      <c r="A78"/>
      <c r="B78"/>
      <c r="C78"/>
      <c r="D78" s="57"/>
      <c r="H78" s="57"/>
      <c r="I78" s="57"/>
      <c r="J78"/>
      <c r="K78"/>
      <c r="L78"/>
      <c r="M78"/>
      <c r="N78"/>
      <c r="O78"/>
      <c r="P78"/>
      <c r="Q78"/>
    </row>
    <row r="79" spans="1:40" x14ac:dyDescent="0.25">
      <c r="A79"/>
      <c r="B79"/>
      <c r="C79"/>
      <c r="D79" s="57"/>
      <c r="H79" s="57"/>
      <c r="I79" s="57"/>
      <c r="J79"/>
      <c r="K79"/>
      <c r="L79"/>
      <c r="M79"/>
      <c r="N79"/>
      <c r="O79"/>
      <c r="P79"/>
      <c r="Q79"/>
    </row>
    <row r="80" spans="1:40" x14ac:dyDescent="0.25">
      <c r="A80"/>
      <c r="B80"/>
      <c r="C80"/>
      <c r="D80" s="57"/>
      <c r="H80" s="57"/>
      <c r="I80" s="57"/>
      <c r="J80"/>
      <c r="K80"/>
      <c r="L80"/>
      <c r="M80"/>
      <c r="N80"/>
      <c r="O80"/>
      <c r="P80"/>
      <c r="Q80"/>
    </row>
    <row r="81" spans="1:39" x14ac:dyDescent="0.25">
      <c r="A81"/>
      <c r="B81"/>
      <c r="C81"/>
      <c r="D81" s="57"/>
      <c r="H81" s="57"/>
      <c r="I81" s="57"/>
      <c r="J81"/>
      <c r="K81"/>
      <c r="L81"/>
      <c r="M81"/>
      <c r="N81"/>
      <c r="O81"/>
      <c r="P81"/>
      <c r="Q81"/>
    </row>
    <row r="82" spans="1:39" x14ac:dyDescent="0.25">
      <c r="A82"/>
      <c r="B82"/>
      <c r="C82"/>
      <c r="D82" s="57"/>
      <c r="H82" s="57"/>
      <c r="I82" s="57"/>
      <c r="J82"/>
      <c r="K82"/>
      <c r="L82"/>
      <c r="M82"/>
      <c r="N82"/>
      <c r="O82"/>
      <c r="P82"/>
      <c r="Q82"/>
    </row>
    <row r="83" spans="1:39" x14ac:dyDescent="0.25">
      <c r="A83"/>
      <c r="B83"/>
      <c r="C83"/>
      <c r="D83" s="57"/>
      <c r="H83" s="57"/>
      <c r="I83" s="57"/>
      <c r="J83"/>
      <c r="K83"/>
      <c r="L83"/>
      <c r="M83"/>
      <c r="N83"/>
      <c r="O83"/>
      <c r="P83"/>
      <c r="Q83"/>
    </row>
    <row r="84" spans="1:39" x14ac:dyDescent="0.25">
      <c r="A84"/>
      <c r="B84"/>
      <c r="C84"/>
      <c r="D84" s="57"/>
      <c r="H84" s="57"/>
      <c r="I84" s="57"/>
      <c r="J84"/>
      <c r="K84"/>
      <c r="L84"/>
      <c r="M84"/>
      <c r="N84"/>
      <c r="O84"/>
      <c r="P84"/>
      <c r="Q84"/>
    </row>
    <row r="85" spans="1:39" x14ac:dyDescent="0.25">
      <c r="A85"/>
      <c r="B85"/>
      <c r="C85"/>
      <c r="D85" s="57"/>
      <c r="H85" s="57"/>
      <c r="I85" s="57"/>
      <c r="J85"/>
      <c r="K85"/>
      <c r="L85"/>
      <c r="M85"/>
      <c r="N85"/>
      <c r="O85"/>
      <c r="P85"/>
      <c r="Q85"/>
    </row>
    <row r="86" spans="1:39" x14ac:dyDescent="0.25">
      <c r="A86"/>
      <c r="B86"/>
      <c r="C86"/>
      <c r="D86" s="57"/>
      <c r="H86" s="57"/>
      <c r="I86" s="57"/>
      <c r="J86"/>
      <c r="K86"/>
      <c r="L86"/>
      <c r="M86"/>
      <c r="N86"/>
      <c r="O86"/>
      <c r="P86"/>
      <c r="Q86"/>
    </row>
    <row r="87" spans="1:39" x14ac:dyDescent="0.25">
      <c r="A87"/>
      <c r="B87"/>
      <c r="C87"/>
      <c r="D87" s="57"/>
      <c r="H87" s="57"/>
      <c r="I87" s="57"/>
      <c r="J87"/>
      <c r="K87"/>
      <c r="L87"/>
      <c r="M87"/>
      <c r="N87"/>
      <c r="O87"/>
      <c r="P87"/>
      <c r="Q87"/>
      <c r="AK87" s="9"/>
      <c r="AL87" s="9"/>
      <c r="AM87" s="9"/>
    </row>
    <row r="88" spans="1:39" x14ac:dyDescent="0.25">
      <c r="A88"/>
      <c r="B88"/>
      <c r="C88"/>
      <c r="D88" s="57"/>
      <c r="H88" s="57"/>
      <c r="I88" s="57"/>
      <c r="J88"/>
      <c r="K88"/>
      <c r="L88"/>
      <c r="M88"/>
      <c r="N88"/>
      <c r="O88"/>
      <c r="P88"/>
      <c r="Q88"/>
    </row>
    <row r="89" spans="1:39" x14ac:dyDescent="0.25">
      <c r="A89"/>
      <c r="B89"/>
      <c r="C89"/>
      <c r="D89" s="57"/>
      <c r="H89" s="57"/>
      <c r="I89" s="57"/>
      <c r="J89"/>
      <c r="K89"/>
      <c r="L89"/>
      <c r="M89"/>
      <c r="N89"/>
      <c r="O89"/>
      <c r="P89"/>
      <c r="Q89"/>
    </row>
    <row r="90" spans="1:39" x14ac:dyDescent="0.25">
      <c r="A90"/>
      <c r="B90"/>
      <c r="C90"/>
      <c r="D90" s="57"/>
      <c r="H90" s="57"/>
      <c r="I90" s="57"/>
      <c r="J90"/>
      <c r="K90"/>
      <c r="L90"/>
      <c r="M90"/>
      <c r="N90"/>
      <c r="O90"/>
      <c r="P90"/>
      <c r="Q90"/>
    </row>
    <row r="91" spans="1:39" x14ac:dyDescent="0.25">
      <c r="A91"/>
      <c r="B91"/>
      <c r="C91"/>
      <c r="D91" s="57"/>
      <c r="H91" s="57"/>
      <c r="I91" s="57"/>
      <c r="J91"/>
      <c r="K91"/>
      <c r="L91"/>
      <c r="M91"/>
      <c r="N91"/>
      <c r="O91"/>
      <c r="P91"/>
      <c r="Q91"/>
    </row>
    <row r="92" spans="1:39" x14ac:dyDescent="0.25">
      <c r="A92"/>
      <c r="B92"/>
      <c r="C92"/>
      <c r="D92" s="57"/>
      <c r="H92" s="57"/>
      <c r="I92" s="57"/>
      <c r="J92"/>
      <c r="K92"/>
      <c r="L92"/>
      <c r="M92"/>
      <c r="N92"/>
      <c r="O92"/>
      <c r="P92"/>
      <c r="Q92"/>
    </row>
    <row r="93" spans="1:39" x14ac:dyDescent="0.25">
      <c r="A93"/>
      <c r="B93"/>
      <c r="C93"/>
      <c r="D93" s="57"/>
      <c r="H93" s="57"/>
      <c r="I93" s="57"/>
      <c r="J93"/>
      <c r="K93"/>
      <c r="L93"/>
      <c r="M93"/>
      <c r="N93"/>
      <c r="O93"/>
      <c r="P93"/>
      <c r="Q93"/>
    </row>
    <row r="94" spans="1:39" x14ac:dyDescent="0.25">
      <c r="A94"/>
      <c r="B94"/>
      <c r="C94"/>
      <c r="D94" s="57"/>
      <c r="H94" s="57"/>
      <c r="I94" s="57"/>
      <c r="J94"/>
      <c r="K94"/>
      <c r="L94"/>
      <c r="M94"/>
      <c r="N94"/>
      <c r="O94"/>
      <c r="P94"/>
      <c r="Q94"/>
    </row>
    <row r="95" spans="1:39" x14ac:dyDescent="0.25">
      <c r="A95"/>
      <c r="B95"/>
      <c r="C95"/>
      <c r="D95" s="57"/>
      <c r="H95" s="57"/>
      <c r="I95" s="57"/>
      <c r="J95"/>
      <c r="K95"/>
      <c r="L95"/>
      <c r="M95"/>
      <c r="N95"/>
      <c r="O95"/>
      <c r="P95"/>
      <c r="Q95"/>
    </row>
    <row r="96" spans="1:39" x14ac:dyDescent="0.25">
      <c r="A96"/>
      <c r="B96"/>
      <c r="C96"/>
      <c r="D96" s="57"/>
      <c r="H96" s="57"/>
      <c r="I96" s="57"/>
      <c r="J96"/>
      <c r="K96"/>
      <c r="L96"/>
      <c r="M96"/>
      <c r="N96"/>
      <c r="O96"/>
      <c r="P96"/>
      <c r="Q96"/>
    </row>
    <row r="97" spans="1:17" x14ac:dyDescent="0.25">
      <c r="A97"/>
      <c r="B97"/>
      <c r="C97"/>
      <c r="D97" s="57"/>
      <c r="H97" s="57"/>
      <c r="I97" s="57"/>
      <c r="J97"/>
      <c r="K97"/>
      <c r="L97"/>
      <c r="M97"/>
      <c r="N97"/>
      <c r="O97"/>
      <c r="P97"/>
      <c r="Q97"/>
    </row>
    <row r="98" spans="1:17" x14ac:dyDescent="0.25">
      <c r="A98"/>
      <c r="B98"/>
      <c r="C98"/>
      <c r="D98" s="57"/>
      <c r="H98" s="57"/>
      <c r="I98" s="57"/>
      <c r="J98"/>
      <c r="K98"/>
      <c r="L98"/>
      <c r="M98"/>
      <c r="N98"/>
      <c r="O98"/>
      <c r="P98"/>
      <c r="Q98"/>
    </row>
    <row r="99" spans="1:17" x14ac:dyDescent="0.25">
      <c r="A99"/>
      <c r="B99"/>
      <c r="C99"/>
      <c r="D99" s="57"/>
      <c r="H99" s="57"/>
      <c r="I99" s="57"/>
      <c r="J99"/>
      <c r="K99"/>
      <c r="L99"/>
      <c r="M99"/>
      <c r="N99"/>
      <c r="O99"/>
      <c r="P99"/>
      <c r="Q99"/>
    </row>
    <row r="100" spans="1:17" x14ac:dyDescent="0.25">
      <c r="A100"/>
      <c r="B100"/>
      <c r="C100"/>
      <c r="D100" s="57"/>
      <c r="H100" s="57"/>
      <c r="I100" s="57"/>
      <c r="J100"/>
      <c r="K100"/>
      <c r="L100"/>
      <c r="M100"/>
      <c r="N100"/>
      <c r="O100"/>
      <c r="P100"/>
      <c r="Q100"/>
    </row>
    <row r="101" spans="1:17" x14ac:dyDescent="0.25">
      <c r="A101"/>
      <c r="B101"/>
      <c r="C101"/>
      <c r="D101" s="57"/>
      <c r="H101" s="57"/>
      <c r="I101" s="57"/>
      <c r="J101"/>
      <c r="K101"/>
      <c r="L101"/>
      <c r="M101"/>
      <c r="N101"/>
      <c r="O101"/>
      <c r="P101"/>
      <c r="Q101"/>
    </row>
    <row r="102" spans="1:17" x14ac:dyDescent="0.25">
      <c r="A102"/>
      <c r="B102"/>
      <c r="C102"/>
      <c r="D102" s="57"/>
      <c r="H102" s="57"/>
      <c r="I102" s="57"/>
      <c r="J102"/>
      <c r="K102"/>
      <c r="L102"/>
      <c r="M102"/>
      <c r="N102"/>
      <c r="O102"/>
      <c r="P102"/>
      <c r="Q102"/>
    </row>
    <row r="103" spans="1:17" x14ac:dyDescent="0.25">
      <c r="A103"/>
      <c r="B103"/>
      <c r="C103"/>
      <c r="D103" s="57"/>
      <c r="H103" s="57"/>
      <c r="I103" s="57"/>
      <c r="J103"/>
      <c r="K103"/>
      <c r="L103"/>
      <c r="M103"/>
      <c r="N103"/>
      <c r="O103"/>
      <c r="P103"/>
      <c r="Q103"/>
    </row>
    <row r="104" spans="1:17" x14ac:dyDescent="0.25">
      <c r="A104"/>
      <c r="B104"/>
      <c r="C104"/>
      <c r="D104" s="57"/>
      <c r="H104" s="57"/>
      <c r="I104" s="57"/>
      <c r="J104"/>
      <c r="K104"/>
      <c r="L104"/>
      <c r="M104"/>
      <c r="N104"/>
      <c r="O104"/>
      <c r="P104"/>
      <c r="Q104"/>
    </row>
    <row r="105" spans="1:17" x14ac:dyDescent="0.25">
      <c r="A105"/>
      <c r="B105"/>
      <c r="C105"/>
      <c r="D105" s="57"/>
      <c r="H105" s="57"/>
      <c r="I105" s="57"/>
      <c r="J105"/>
      <c r="K105"/>
      <c r="L105"/>
      <c r="M105"/>
      <c r="N105"/>
      <c r="O105"/>
      <c r="P105"/>
      <c r="Q105"/>
    </row>
    <row r="106" spans="1:17" x14ac:dyDescent="0.25">
      <c r="A106"/>
      <c r="B106"/>
      <c r="C106"/>
      <c r="D106" s="57"/>
      <c r="H106" s="57"/>
      <c r="I106" s="57"/>
      <c r="J106"/>
      <c r="K106"/>
      <c r="L106"/>
      <c r="M106"/>
      <c r="N106"/>
      <c r="O106"/>
      <c r="P106"/>
      <c r="Q106"/>
    </row>
    <row r="107" spans="1:17" x14ac:dyDescent="0.25">
      <c r="A107"/>
      <c r="B107"/>
      <c r="C107"/>
      <c r="D107" s="57"/>
      <c r="H107" s="57"/>
      <c r="I107" s="57"/>
      <c r="J107"/>
      <c r="K107"/>
      <c r="L107"/>
      <c r="M107"/>
      <c r="N107"/>
      <c r="O107"/>
      <c r="P107"/>
      <c r="Q107"/>
    </row>
    <row r="108" spans="1:17" x14ac:dyDescent="0.25">
      <c r="A108"/>
      <c r="B108"/>
      <c r="C108"/>
      <c r="D108" s="57"/>
      <c r="H108" s="57"/>
      <c r="I108" s="57"/>
      <c r="J108"/>
      <c r="K108"/>
      <c r="L108"/>
      <c r="M108"/>
      <c r="N108"/>
      <c r="O108"/>
      <c r="P108"/>
      <c r="Q108"/>
    </row>
    <row r="109" spans="1:17" x14ac:dyDescent="0.25">
      <c r="A109"/>
      <c r="B109"/>
      <c r="C109"/>
      <c r="D109" s="57"/>
      <c r="H109" s="57"/>
      <c r="I109" s="57"/>
      <c r="J109"/>
      <c r="K109"/>
      <c r="L109"/>
      <c r="M109"/>
      <c r="N109"/>
      <c r="O109"/>
      <c r="P109"/>
      <c r="Q109"/>
    </row>
    <row r="110" spans="1:17" x14ac:dyDescent="0.25">
      <c r="A110"/>
      <c r="B110"/>
      <c r="C110"/>
      <c r="D110" s="57"/>
      <c r="H110" s="57"/>
      <c r="I110" s="57"/>
      <c r="J110"/>
      <c r="K110"/>
      <c r="L110"/>
      <c r="M110"/>
      <c r="N110"/>
      <c r="O110"/>
      <c r="P110"/>
      <c r="Q110"/>
    </row>
    <row r="111" spans="1:17" x14ac:dyDescent="0.25">
      <c r="A111"/>
      <c r="B111"/>
      <c r="C111"/>
      <c r="D111" s="57"/>
      <c r="H111" s="57"/>
      <c r="I111" s="57"/>
      <c r="J111"/>
      <c r="K111"/>
      <c r="L111"/>
      <c r="M111"/>
      <c r="N111"/>
      <c r="O111"/>
      <c r="P111"/>
      <c r="Q111"/>
    </row>
    <row r="112" spans="1:17" x14ac:dyDescent="0.25">
      <c r="A112"/>
      <c r="B112"/>
      <c r="C112"/>
      <c r="D112" s="57"/>
      <c r="H112" s="57"/>
      <c r="I112" s="57"/>
      <c r="J112"/>
      <c r="K112"/>
      <c r="L112"/>
      <c r="M112"/>
      <c r="N112"/>
      <c r="O112"/>
      <c r="P112"/>
      <c r="Q112"/>
    </row>
    <row r="113" spans="1:17" x14ac:dyDescent="0.25">
      <c r="A113"/>
      <c r="B113"/>
      <c r="C113"/>
      <c r="D113" s="57"/>
      <c r="H113" s="57"/>
      <c r="I113" s="57"/>
      <c r="J113"/>
      <c r="K113"/>
      <c r="L113"/>
      <c r="M113"/>
      <c r="N113"/>
      <c r="O113"/>
      <c r="P113"/>
      <c r="Q113"/>
    </row>
    <row r="114" spans="1:17" x14ac:dyDescent="0.25">
      <c r="A114"/>
      <c r="B114"/>
      <c r="C114"/>
      <c r="D114" s="57"/>
      <c r="H114" s="57"/>
      <c r="I114" s="57"/>
      <c r="J114"/>
      <c r="K114"/>
      <c r="L114"/>
      <c r="M114"/>
      <c r="N114"/>
      <c r="O114"/>
      <c r="P114"/>
      <c r="Q114"/>
    </row>
    <row r="115" spans="1:17" x14ac:dyDescent="0.25">
      <c r="A115"/>
      <c r="B115"/>
      <c r="C115"/>
      <c r="D115" s="57"/>
      <c r="H115" s="57"/>
      <c r="I115" s="57"/>
      <c r="J115"/>
      <c r="K115"/>
      <c r="L115"/>
      <c r="M115"/>
      <c r="N115"/>
      <c r="O115"/>
      <c r="P115"/>
      <c r="Q115"/>
    </row>
    <row r="116" spans="1:17" x14ac:dyDescent="0.25">
      <c r="A116"/>
      <c r="B116"/>
      <c r="C116"/>
      <c r="D116" s="57"/>
      <c r="H116" s="57"/>
      <c r="I116" s="57"/>
      <c r="J116"/>
      <c r="K116"/>
      <c r="L116"/>
      <c r="M116"/>
      <c r="N116"/>
      <c r="O116"/>
      <c r="P116"/>
      <c r="Q116"/>
    </row>
    <row r="117" spans="1:17" x14ac:dyDescent="0.25">
      <c r="A117"/>
      <c r="B117"/>
      <c r="C117"/>
      <c r="D117" s="57"/>
      <c r="H117" s="57"/>
      <c r="I117" s="57"/>
      <c r="J117"/>
      <c r="K117"/>
      <c r="L117"/>
      <c r="M117"/>
      <c r="N117"/>
      <c r="O117"/>
      <c r="P117"/>
      <c r="Q117"/>
    </row>
    <row r="118" spans="1:17" x14ac:dyDescent="0.25">
      <c r="A118"/>
      <c r="B118"/>
      <c r="C118"/>
      <c r="D118" s="57"/>
      <c r="H118" s="57"/>
      <c r="I118" s="57"/>
      <c r="J118"/>
      <c r="K118"/>
      <c r="L118"/>
      <c r="M118"/>
      <c r="N118"/>
      <c r="O118"/>
      <c r="P118"/>
      <c r="Q118"/>
    </row>
    <row r="119" spans="1:17" x14ac:dyDescent="0.25">
      <c r="A119"/>
      <c r="B119"/>
      <c r="C119"/>
      <c r="D119" s="57"/>
      <c r="H119" s="57"/>
      <c r="I119" s="57"/>
      <c r="J119"/>
      <c r="K119"/>
      <c r="L119"/>
      <c r="M119"/>
      <c r="N119"/>
      <c r="O119"/>
      <c r="P119"/>
      <c r="Q119"/>
    </row>
    <row r="120" spans="1:17" x14ac:dyDescent="0.25">
      <c r="A120"/>
      <c r="B120"/>
      <c r="C120"/>
      <c r="D120" s="57"/>
      <c r="H120" s="57"/>
      <c r="I120" s="57"/>
      <c r="J120"/>
      <c r="K120"/>
      <c r="L120"/>
      <c r="M120"/>
      <c r="N120"/>
      <c r="O120"/>
      <c r="P120"/>
      <c r="Q120"/>
    </row>
    <row r="121" spans="1:17" x14ac:dyDescent="0.25">
      <c r="A121"/>
      <c r="B121"/>
      <c r="C121"/>
      <c r="D121" s="57"/>
      <c r="H121" s="57"/>
      <c r="I121" s="57"/>
      <c r="J121"/>
      <c r="K121"/>
      <c r="L121"/>
      <c r="M121"/>
      <c r="N121"/>
      <c r="O121"/>
      <c r="P121"/>
      <c r="Q121"/>
    </row>
    <row r="122" spans="1:17" x14ac:dyDescent="0.25">
      <c r="A122"/>
      <c r="B122"/>
      <c r="C122"/>
      <c r="D122" s="57"/>
      <c r="H122" s="57"/>
      <c r="I122" s="57"/>
      <c r="J122"/>
      <c r="K122"/>
      <c r="L122"/>
      <c r="M122"/>
      <c r="N122"/>
      <c r="O122"/>
      <c r="P122"/>
      <c r="Q122"/>
    </row>
    <row r="123" spans="1:17" x14ac:dyDescent="0.25">
      <c r="A123"/>
      <c r="B123"/>
      <c r="C123"/>
      <c r="D123" s="57"/>
      <c r="H123" s="57"/>
      <c r="I123" s="57"/>
      <c r="J123"/>
      <c r="K123"/>
      <c r="L123"/>
      <c r="M123"/>
      <c r="N123"/>
      <c r="O123"/>
      <c r="P123"/>
      <c r="Q123"/>
    </row>
    <row r="124" spans="1:17" x14ac:dyDescent="0.25">
      <c r="A124"/>
      <c r="B124"/>
      <c r="C124"/>
      <c r="D124" s="57"/>
      <c r="H124" s="57"/>
      <c r="I124" s="57"/>
      <c r="J124"/>
      <c r="K124"/>
      <c r="L124"/>
      <c r="M124"/>
      <c r="N124"/>
      <c r="O124"/>
      <c r="P124"/>
      <c r="Q124"/>
    </row>
    <row r="125" spans="1:17" x14ac:dyDescent="0.25">
      <c r="A125"/>
      <c r="B125"/>
      <c r="C125"/>
      <c r="D125" s="57"/>
      <c r="H125" s="57"/>
      <c r="I125" s="57"/>
      <c r="J125"/>
      <c r="K125"/>
      <c r="L125"/>
      <c r="M125"/>
      <c r="N125"/>
      <c r="O125"/>
      <c r="P125"/>
      <c r="Q125"/>
    </row>
    <row r="126" spans="1:17" x14ac:dyDescent="0.25">
      <c r="A126"/>
      <c r="B126"/>
      <c r="C126"/>
      <c r="D126" s="57"/>
      <c r="H126" s="57"/>
      <c r="I126" s="57"/>
      <c r="J126"/>
      <c r="K126"/>
      <c r="L126"/>
      <c r="M126"/>
      <c r="N126"/>
      <c r="O126"/>
      <c r="P126"/>
      <c r="Q126"/>
    </row>
    <row r="127" spans="1:17" x14ac:dyDescent="0.25">
      <c r="A127"/>
      <c r="B127"/>
      <c r="C127"/>
      <c r="D127" s="57"/>
      <c r="H127" s="57"/>
      <c r="I127" s="57"/>
      <c r="J127"/>
      <c r="K127"/>
      <c r="L127"/>
      <c r="M127"/>
      <c r="N127"/>
      <c r="O127"/>
      <c r="P127"/>
      <c r="Q127"/>
    </row>
    <row r="128" spans="1:17" x14ac:dyDescent="0.25">
      <c r="A128"/>
      <c r="B128"/>
      <c r="C128"/>
      <c r="D128" s="57"/>
      <c r="H128" s="57"/>
      <c r="I128" s="57"/>
      <c r="J128"/>
      <c r="K128"/>
      <c r="L128"/>
      <c r="M128"/>
      <c r="N128"/>
      <c r="O128"/>
      <c r="P128"/>
      <c r="Q128"/>
    </row>
    <row r="129" spans="1:17" x14ac:dyDescent="0.25">
      <c r="A129"/>
      <c r="B129"/>
      <c r="C129"/>
      <c r="D129" s="57"/>
      <c r="H129" s="57"/>
      <c r="I129" s="57"/>
      <c r="J129"/>
      <c r="K129"/>
      <c r="L129"/>
      <c r="M129"/>
      <c r="N129"/>
      <c r="O129"/>
      <c r="P129"/>
      <c r="Q129"/>
    </row>
    <row r="130" spans="1:17" x14ac:dyDescent="0.25">
      <c r="A130"/>
      <c r="B130"/>
      <c r="C130"/>
      <c r="D130" s="57"/>
      <c r="H130" s="57"/>
      <c r="I130" s="57"/>
      <c r="J130"/>
      <c r="K130"/>
      <c r="L130"/>
      <c r="M130"/>
      <c r="N130"/>
      <c r="O130"/>
      <c r="P130"/>
      <c r="Q130"/>
    </row>
    <row r="131" spans="1:17" x14ac:dyDescent="0.25">
      <c r="A131"/>
      <c r="B131"/>
      <c r="C131"/>
      <c r="D131" s="57"/>
      <c r="H131" s="57"/>
      <c r="I131" s="57"/>
      <c r="J131"/>
      <c r="K131"/>
      <c r="L131"/>
      <c r="M131"/>
      <c r="N131"/>
      <c r="O131"/>
      <c r="P131"/>
      <c r="Q131"/>
    </row>
    <row r="132" spans="1:17" x14ac:dyDescent="0.25">
      <c r="A132"/>
      <c r="B132"/>
      <c r="C132"/>
      <c r="D132" s="57"/>
      <c r="H132" s="57"/>
      <c r="I132" s="57"/>
      <c r="J132"/>
      <c r="K132"/>
      <c r="L132"/>
      <c r="M132"/>
      <c r="N132"/>
      <c r="O132"/>
      <c r="P132"/>
      <c r="Q132"/>
    </row>
    <row r="133" spans="1:17" x14ac:dyDescent="0.25">
      <c r="A133"/>
      <c r="B133"/>
      <c r="C133"/>
      <c r="D133" s="57"/>
      <c r="H133" s="57"/>
      <c r="I133" s="57"/>
      <c r="J133"/>
      <c r="K133"/>
      <c r="L133"/>
      <c r="M133"/>
      <c r="N133"/>
      <c r="O133"/>
      <c r="P133"/>
      <c r="Q133"/>
    </row>
    <row r="134" spans="1:17" x14ac:dyDescent="0.25">
      <c r="A134"/>
      <c r="B134"/>
      <c r="C134"/>
      <c r="D134" s="57"/>
      <c r="H134" s="57"/>
      <c r="I134" s="57"/>
      <c r="J134"/>
      <c r="K134"/>
      <c r="L134"/>
      <c r="M134"/>
      <c r="N134"/>
      <c r="O134"/>
      <c r="P134"/>
      <c r="Q134"/>
    </row>
    <row r="135" spans="1:17" x14ac:dyDescent="0.25">
      <c r="A135"/>
      <c r="B135"/>
      <c r="C135"/>
      <c r="D135" s="57"/>
      <c r="H135" s="57"/>
      <c r="I135" s="57"/>
      <c r="J135"/>
      <c r="K135"/>
      <c r="L135"/>
      <c r="M135"/>
      <c r="N135"/>
      <c r="O135"/>
      <c r="P135"/>
      <c r="Q135"/>
    </row>
    <row r="136" spans="1:17" x14ac:dyDescent="0.25">
      <c r="A136"/>
      <c r="B136"/>
      <c r="C136"/>
      <c r="D136" s="57"/>
      <c r="H136" s="57"/>
      <c r="I136" s="57"/>
      <c r="J136"/>
      <c r="K136"/>
      <c r="L136"/>
      <c r="M136"/>
      <c r="N136"/>
      <c r="O136"/>
      <c r="P136"/>
      <c r="Q136"/>
    </row>
    <row r="137" spans="1:17" x14ac:dyDescent="0.25">
      <c r="A137"/>
      <c r="B137"/>
      <c r="C137"/>
      <c r="D137" s="57"/>
      <c r="H137" s="57"/>
      <c r="I137" s="57"/>
      <c r="J137"/>
      <c r="K137"/>
      <c r="L137"/>
      <c r="M137"/>
      <c r="N137"/>
      <c r="O137"/>
      <c r="P137"/>
      <c r="Q137"/>
    </row>
    <row r="138" spans="1:17" x14ac:dyDescent="0.25">
      <c r="A138"/>
      <c r="B138"/>
      <c r="C138"/>
      <c r="D138" s="57"/>
      <c r="H138" s="57"/>
      <c r="I138" s="57"/>
      <c r="J138"/>
      <c r="K138"/>
      <c r="L138"/>
      <c r="M138"/>
      <c r="N138"/>
      <c r="O138"/>
      <c r="P138"/>
      <c r="Q138"/>
    </row>
    <row r="139" spans="1:17" x14ac:dyDescent="0.25">
      <c r="A139"/>
      <c r="B139"/>
      <c r="C139"/>
      <c r="D139" s="57"/>
      <c r="H139" s="57"/>
      <c r="I139" s="57"/>
      <c r="J139"/>
      <c r="K139"/>
      <c r="L139"/>
      <c r="M139"/>
      <c r="N139"/>
      <c r="O139"/>
      <c r="P139"/>
      <c r="Q139"/>
    </row>
    <row r="140" spans="1:17" x14ac:dyDescent="0.25">
      <c r="A140"/>
      <c r="B140"/>
      <c r="C140"/>
      <c r="D140" s="57"/>
      <c r="H140" s="57"/>
      <c r="I140" s="57"/>
      <c r="J140"/>
      <c r="K140"/>
      <c r="L140"/>
      <c r="M140"/>
      <c r="N140"/>
      <c r="O140"/>
      <c r="P140"/>
      <c r="Q140"/>
    </row>
    <row r="141" spans="1:17" x14ac:dyDescent="0.25">
      <c r="A141"/>
      <c r="B141"/>
      <c r="C141"/>
      <c r="D141" s="57"/>
      <c r="H141" s="57"/>
      <c r="I141" s="57"/>
      <c r="J141"/>
      <c r="K141"/>
      <c r="L141"/>
      <c r="M141"/>
      <c r="N141"/>
      <c r="O141"/>
      <c r="P141"/>
      <c r="Q141"/>
    </row>
    <row r="142" spans="1:17" x14ac:dyDescent="0.25">
      <c r="A142"/>
      <c r="B142"/>
      <c r="C142"/>
      <c r="D142" s="57"/>
      <c r="H142" s="57"/>
      <c r="I142" s="57"/>
      <c r="J142"/>
      <c r="K142"/>
      <c r="L142"/>
      <c r="M142"/>
      <c r="N142"/>
      <c r="O142"/>
      <c r="P142"/>
      <c r="Q142"/>
    </row>
    <row r="143" spans="1:17" x14ac:dyDescent="0.25">
      <c r="A143"/>
      <c r="B143"/>
      <c r="C143"/>
      <c r="D143" s="57"/>
      <c r="H143" s="57"/>
      <c r="I143" s="57"/>
      <c r="J143"/>
      <c r="K143"/>
      <c r="L143"/>
      <c r="M143"/>
      <c r="N143"/>
      <c r="O143"/>
      <c r="P143"/>
      <c r="Q143"/>
    </row>
    <row r="144" spans="1:17" x14ac:dyDescent="0.25">
      <c r="A144"/>
      <c r="B144"/>
      <c r="C144"/>
      <c r="D144" s="57"/>
      <c r="H144" s="57"/>
      <c r="I144" s="57"/>
      <c r="J144"/>
      <c r="K144"/>
      <c r="L144"/>
      <c r="M144"/>
      <c r="N144"/>
      <c r="O144"/>
      <c r="P144"/>
      <c r="Q144"/>
    </row>
    <row r="145" spans="1:17" x14ac:dyDescent="0.25">
      <c r="A145"/>
      <c r="B145"/>
      <c r="C145"/>
      <c r="D145" s="57"/>
      <c r="H145" s="57"/>
      <c r="I145" s="57"/>
      <c r="J145"/>
      <c r="K145"/>
      <c r="L145"/>
      <c r="M145"/>
      <c r="N145"/>
      <c r="O145"/>
      <c r="P145"/>
      <c r="Q145"/>
    </row>
    <row r="146" spans="1:17" x14ac:dyDescent="0.25">
      <c r="A146"/>
      <c r="B146"/>
      <c r="C146"/>
      <c r="D146" s="57"/>
      <c r="H146" s="57"/>
      <c r="I146" s="57"/>
      <c r="J146"/>
      <c r="K146"/>
      <c r="L146"/>
      <c r="M146"/>
      <c r="N146"/>
      <c r="O146"/>
      <c r="P146"/>
      <c r="Q146"/>
    </row>
    <row r="147" spans="1:17" x14ac:dyDescent="0.25">
      <c r="A147"/>
      <c r="B147"/>
      <c r="C147"/>
      <c r="D147" s="57"/>
      <c r="H147" s="57"/>
      <c r="I147" s="57"/>
      <c r="J147"/>
      <c r="K147"/>
      <c r="L147"/>
      <c r="M147"/>
      <c r="N147"/>
      <c r="O147"/>
      <c r="P147"/>
      <c r="Q147"/>
    </row>
    <row r="148" spans="1:17" x14ac:dyDescent="0.25">
      <c r="A148"/>
      <c r="B148"/>
      <c r="C148"/>
      <c r="D148" s="57"/>
      <c r="H148" s="57"/>
      <c r="I148" s="57"/>
      <c r="J148"/>
      <c r="K148"/>
      <c r="L148"/>
      <c r="M148"/>
      <c r="N148"/>
      <c r="O148"/>
      <c r="P148"/>
      <c r="Q148"/>
    </row>
    <row r="149" spans="1:17" x14ac:dyDescent="0.25">
      <c r="A149"/>
      <c r="B149"/>
      <c r="C149"/>
      <c r="D149" s="57"/>
      <c r="H149" s="57"/>
      <c r="I149" s="57"/>
      <c r="J149"/>
      <c r="K149"/>
      <c r="L149"/>
      <c r="M149"/>
      <c r="N149"/>
      <c r="O149"/>
      <c r="P149"/>
      <c r="Q149"/>
    </row>
    <row r="150" spans="1:17" x14ac:dyDescent="0.25">
      <c r="A150"/>
      <c r="B150"/>
      <c r="C150"/>
      <c r="D150" s="57"/>
      <c r="H150" s="57"/>
      <c r="I150" s="57"/>
      <c r="J150"/>
      <c r="K150"/>
      <c r="L150"/>
      <c r="M150"/>
      <c r="N150"/>
      <c r="O150"/>
      <c r="P150"/>
      <c r="Q150"/>
    </row>
    <row r="151" spans="1:17" x14ac:dyDescent="0.25">
      <c r="A151"/>
      <c r="B151"/>
      <c r="C151"/>
      <c r="D151" s="57"/>
      <c r="H151" s="57"/>
      <c r="I151" s="57"/>
      <c r="J151"/>
      <c r="K151"/>
      <c r="L151"/>
      <c r="M151"/>
      <c r="N151"/>
      <c r="O151"/>
      <c r="P151"/>
      <c r="Q151"/>
    </row>
    <row r="152" spans="1:17" x14ac:dyDescent="0.25">
      <c r="A152"/>
      <c r="B152"/>
      <c r="C152"/>
      <c r="D152" s="57"/>
      <c r="H152" s="57"/>
      <c r="I152" s="57"/>
      <c r="J152"/>
      <c r="K152"/>
      <c r="L152"/>
      <c r="M152"/>
      <c r="N152"/>
      <c r="O152"/>
      <c r="P152"/>
      <c r="Q152"/>
    </row>
    <row r="153" spans="1:17" x14ac:dyDescent="0.25">
      <c r="A153"/>
      <c r="B153"/>
      <c r="C153"/>
      <c r="D153" s="57"/>
      <c r="H153" s="57"/>
      <c r="I153" s="57"/>
      <c r="J153"/>
      <c r="K153"/>
      <c r="L153"/>
      <c r="M153"/>
      <c r="N153"/>
      <c r="O153"/>
      <c r="P153"/>
      <c r="Q153"/>
    </row>
    <row r="154" spans="1:17" x14ac:dyDescent="0.25">
      <c r="A154"/>
      <c r="B154"/>
      <c r="C154"/>
      <c r="D154" s="57"/>
      <c r="H154" s="57"/>
      <c r="I154" s="57"/>
      <c r="J154"/>
      <c r="K154"/>
      <c r="L154"/>
      <c r="M154"/>
      <c r="N154"/>
      <c r="O154"/>
      <c r="P154"/>
      <c r="Q154"/>
    </row>
    <row r="155" spans="1:17" x14ac:dyDescent="0.25">
      <c r="A155"/>
      <c r="B155"/>
      <c r="C155"/>
      <c r="D155" s="57"/>
      <c r="H155" s="57"/>
      <c r="I155" s="57"/>
      <c r="J155"/>
      <c r="K155"/>
      <c r="L155"/>
      <c r="M155"/>
      <c r="N155"/>
      <c r="O155"/>
      <c r="P155"/>
      <c r="Q155"/>
    </row>
    <row r="156" spans="1:17" x14ac:dyDescent="0.25">
      <c r="A156"/>
      <c r="B156"/>
      <c r="C156"/>
      <c r="D156" s="57"/>
      <c r="H156" s="57"/>
      <c r="I156" s="57"/>
      <c r="J156"/>
      <c r="K156"/>
      <c r="L156"/>
      <c r="M156"/>
      <c r="N156"/>
      <c r="O156"/>
      <c r="P156"/>
      <c r="Q156"/>
    </row>
    <row r="157" spans="1:17" x14ac:dyDescent="0.25">
      <c r="A157"/>
      <c r="B157"/>
      <c r="C157"/>
      <c r="D157" s="57"/>
      <c r="H157" s="57"/>
      <c r="I157" s="57"/>
      <c r="J157"/>
      <c r="K157"/>
      <c r="L157"/>
      <c r="M157"/>
      <c r="N157"/>
      <c r="O157"/>
      <c r="P157"/>
      <c r="Q157"/>
    </row>
    <row r="158" spans="1:17" x14ac:dyDescent="0.25">
      <c r="A158"/>
      <c r="B158"/>
      <c r="C158"/>
      <c r="D158" s="57"/>
      <c r="H158" s="57"/>
      <c r="I158" s="57"/>
      <c r="J158"/>
      <c r="K158"/>
      <c r="L158"/>
      <c r="M158"/>
      <c r="N158"/>
      <c r="O158"/>
      <c r="P158"/>
      <c r="Q158"/>
    </row>
    <row r="159" spans="1:17" x14ac:dyDescent="0.25">
      <c r="A159"/>
      <c r="B159"/>
      <c r="C159"/>
      <c r="D159" s="57"/>
      <c r="H159" s="57"/>
      <c r="I159" s="57"/>
      <c r="J159"/>
      <c r="K159"/>
      <c r="L159"/>
      <c r="M159"/>
      <c r="N159"/>
      <c r="O159"/>
      <c r="P159"/>
      <c r="Q159"/>
    </row>
    <row r="160" spans="1:17" x14ac:dyDescent="0.25">
      <c r="A160"/>
      <c r="B160"/>
      <c r="C160"/>
      <c r="D160" s="57"/>
      <c r="H160" s="57"/>
      <c r="I160" s="57"/>
      <c r="J160"/>
      <c r="K160"/>
      <c r="L160"/>
      <c r="M160"/>
      <c r="N160"/>
      <c r="O160"/>
      <c r="P160"/>
      <c r="Q160"/>
    </row>
    <row r="161" spans="1:17" x14ac:dyDescent="0.25">
      <c r="A161"/>
      <c r="B161"/>
      <c r="C161"/>
      <c r="D161" s="57"/>
      <c r="H161" s="57"/>
      <c r="I161" s="57"/>
      <c r="J161"/>
      <c r="K161"/>
      <c r="L161"/>
      <c r="M161"/>
      <c r="N161"/>
      <c r="O161"/>
      <c r="P161"/>
      <c r="Q161"/>
    </row>
    <row r="162" spans="1:17" x14ac:dyDescent="0.25">
      <c r="A162"/>
      <c r="B162"/>
      <c r="C162"/>
      <c r="D162" s="57"/>
      <c r="H162" s="57"/>
      <c r="I162" s="57"/>
      <c r="J162"/>
      <c r="K162"/>
      <c r="L162"/>
      <c r="M162"/>
      <c r="N162"/>
      <c r="O162"/>
      <c r="P162"/>
      <c r="Q162"/>
    </row>
    <row r="163" spans="1:17" x14ac:dyDescent="0.25">
      <c r="A163"/>
      <c r="B163"/>
      <c r="C163"/>
      <c r="D163" s="57"/>
      <c r="H163" s="57"/>
      <c r="I163" s="57"/>
      <c r="J163"/>
      <c r="K163"/>
      <c r="L163"/>
      <c r="M163"/>
      <c r="N163"/>
      <c r="O163"/>
      <c r="P163"/>
      <c r="Q163"/>
    </row>
    <row r="164" spans="1:17" x14ac:dyDescent="0.25">
      <c r="A164"/>
      <c r="B164"/>
      <c r="C164"/>
      <c r="D164" s="57"/>
      <c r="H164" s="57"/>
      <c r="I164" s="57"/>
      <c r="J164"/>
      <c r="K164"/>
      <c r="L164"/>
      <c r="M164"/>
      <c r="N164"/>
      <c r="O164"/>
      <c r="P164"/>
      <c r="Q164"/>
    </row>
    <row r="165" spans="1:17" x14ac:dyDescent="0.25">
      <c r="A165"/>
      <c r="B165"/>
      <c r="C165"/>
      <c r="D165" s="57"/>
      <c r="H165" s="57"/>
      <c r="I165" s="57"/>
      <c r="J165"/>
      <c r="K165"/>
      <c r="L165"/>
      <c r="M165"/>
      <c r="N165"/>
      <c r="O165"/>
      <c r="P165"/>
      <c r="Q165"/>
    </row>
    <row r="166" spans="1:17" x14ac:dyDescent="0.25">
      <c r="A166"/>
      <c r="B166"/>
      <c r="C166"/>
      <c r="D166" s="57"/>
      <c r="H166" s="57"/>
      <c r="I166" s="57"/>
      <c r="J166"/>
      <c r="K166"/>
      <c r="L166"/>
      <c r="M166"/>
      <c r="N166"/>
      <c r="O166"/>
      <c r="P166"/>
      <c r="Q166"/>
    </row>
    <row r="167" spans="1:17" x14ac:dyDescent="0.25">
      <c r="A167"/>
      <c r="B167"/>
      <c r="C167"/>
      <c r="D167" s="57"/>
      <c r="H167" s="57"/>
      <c r="I167" s="57"/>
      <c r="J167"/>
      <c r="K167"/>
      <c r="L167"/>
      <c r="M167"/>
      <c r="N167"/>
      <c r="O167"/>
      <c r="P167"/>
      <c r="Q167"/>
    </row>
    <row r="168" spans="1:17" x14ac:dyDescent="0.25">
      <c r="A168"/>
      <c r="B168"/>
      <c r="C168"/>
      <c r="D168" s="57"/>
      <c r="H168" s="57"/>
      <c r="I168" s="57"/>
      <c r="J168"/>
      <c r="K168"/>
      <c r="L168"/>
      <c r="M168"/>
      <c r="N168"/>
      <c r="O168"/>
      <c r="P168"/>
      <c r="Q168"/>
    </row>
    <row r="169" spans="1:17" x14ac:dyDescent="0.25">
      <c r="A169"/>
      <c r="B169"/>
      <c r="C169"/>
      <c r="D169" s="57"/>
      <c r="H169" s="57"/>
      <c r="I169" s="57"/>
      <c r="J169"/>
      <c r="K169"/>
      <c r="L169"/>
      <c r="M169"/>
      <c r="N169"/>
      <c r="O169"/>
      <c r="P169"/>
      <c r="Q169"/>
    </row>
    <row r="170" spans="1:17" x14ac:dyDescent="0.25">
      <c r="A170"/>
      <c r="B170"/>
      <c r="C170"/>
      <c r="D170" s="57"/>
      <c r="H170" s="57"/>
      <c r="I170" s="57"/>
      <c r="J170"/>
      <c r="K170"/>
      <c r="L170"/>
      <c r="M170"/>
      <c r="N170"/>
      <c r="O170"/>
      <c r="P170"/>
      <c r="Q170"/>
    </row>
    <row r="171" spans="1:17" x14ac:dyDescent="0.25">
      <c r="A171"/>
      <c r="B171"/>
      <c r="C171"/>
      <c r="D171" s="57"/>
      <c r="H171" s="57"/>
      <c r="I171" s="57"/>
      <c r="J171"/>
      <c r="K171"/>
      <c r="L171"/>
      <c r="M171"/>
      <c r="N171"/>
      <c r="O171"/>
      <c r="P171"/>
      <c r="Q171"/>
    </row>
    <row r="172" spans="1:17" x14ac:dyDescent="0.25">
      <c r="A172"/>
      <c r="B172"/>
      <c r="C172"/>
      <c r="D172" s="57"/>
      <c r="H172" s="57"/>
      <c r="I172" s="57"/>
      <c r="J172"/>
      <c r="K172"/>
      <c r="L172"/>
      <c r="M172"/>
      <c r="N172"/>
      <c r="O172"/>
      <c r="P172"/>
      <c r="Q172"/>
    </row>
    <row r="173" spans="1:17" x14ac:dyDescent="0.25">
      <c r="A173"/>
      <c r="B173"/>
      <c r="C173"/>
      <c r="D173" s="57"/>
      <c r="H173" s="57"/>
      <c r="I173" s="57"/>
      <c r="J173"/>
      <c r="K173"/>
      <c r="L173"/>
      <c r="M173"/>
      <c r="N173"/>
      <c r="O173"/>
      <c r="P173"/>
      <c r="Q173"/>
    </row>
    <row r="174" spans="1:17" x14ac:dyDescent="0.25">
      <c r="A174"/>
      <c r="B174"/>
      <c r="C174"/>
      <c r="D174" s="57"/>
      <c r="H174" s="57"/>
      <c r="I174" s="57"/>
      <c r="J174"/>
      <c r="K174"/>
      <c r="L174"/>
      <c r="M174"/>
      <c r="N174"/>
      <c r="O174"/>
      <c r="P174"/>
      <c r="Q174"/>
    </row>
    <row r="175" spans="1:17" x14ac:dyDescent="0.25">
      <c r="A175"/>
      <c r="B175"/>
      <c r="C175"/>
      <c r="D175" s="57"/>
      <c r="H175" s="57"/>
      <c r="I175" s="57"/>
      <c r="J175"/>
      <c r="K175"/>
      <c r="L175"/>
      <c r="M175"/>
      <c r="N175"/>
      <c r="O175"/>
      <c r="P175"/>
      <c r="Q175"/>
    </row>
    <row r="176" spans="1:17" x14ac:dyDescent="0.25">
      <c r="A176"/>
      <c r="B176"/>
      <c r="C176"/>
      <c r="D176" s="57"/>
      <c r="H176" s="57"/>
      <c r="I176" s="57"/>
      <c r="J176"/>
      <c r="K176"/>
      <c r="L176"/>
      <c r="M176"/>
      <c r="N176"/>
      <c r="O176"/>
      <c r="P176"/>
      <c r="Q176"/>
    </row>
    <row r="177" spans="1:17" x14ac:dyDescent="0.25">
      <c r="A177"/>
      <c r="B177"/>
      <c r="C177"/>
      <c r="D177" s="57"/>
      <c r="H177" s="57"/>
      <c r="I177" s="57"/>
      <c r="J177"/>
      <c r="K177"/>
      <c r="L177"/>
      <c r="M177"/>
      <c r="N177"/>
      <c r="O177"/>
      <c r="P177"/>
      <c r="Q177"/>
    </row>
    <row r="178" spans="1:17" x14ac:dyDescent="0.25">
      <c r="A178"/>
      <c r="B178"/>
      <c r="C178"/>
      <c r="D178" s="57"/>
      <c r="H178" s="57"/>
      <c r="I178" s="57"/>
      <c r="J178"/>
      <c r="K178"/>
      <c r="L178"/>
      <c r="M178"/>
      <c r="N178"/>
      <c r="O178"/>
      <c r="P178"/>
      <c r="Q178"/>
    </row>
    <row r="179" spans="1:17" x14ac:dyDescent="0.25">
      <c r="A179"/>
      <c r="B179"/>
      <c r="C179"/>
      <c r="D179" s="57"/>
      <c r="H179" s="57"/>
      <c r="I179" s="57"/>
      <c r="J179"/>
      <c r="K179"/>
      <c r="L179"/>
      <c r="M179"/>
      <c r="N179"/>
      <c r="O179"/>
      <c r="P179"/>
      <c r="Q179"/>
    </row>
    <row r="180" spans="1:17" x14ac:dyDescent="0.25">
      <c r="A180"/>
      <c r="B180"/>
      <c r="C180"/>
      <c r="D180" s="57"/>
      <c r="H180" s="57"/>
      <c r="I180" s="57"/>
      <c r="J180"/>
      <c r="K180"/>
      <c r="L180"/>
      <c r="M180"/>
      <c r="N180"/>
      <c r="O180"/>
      <c r="P180"/>
      <c r="Q180"/>
    </row>
    <row r="181" spans="1:17" x14ac:dyDescent="0.25">
      <c r="A181"/>
      <c r="B181"/>
      <c r="C181"/>
      <c r="D181" s="57"/>
      <c r="H181" s="57"/>
      <c r="I181" s="57"/>
      <c r="J181"/>
      <c r="K181"/>
      <c r="L181"/>
      <c r="M181"/>
      <c r="N181"/>
      <c r="O181"/>
      <c r="P181"/>
      <c r="Q181"/>
    </row>
    <row r="182" spans="1:17" x14ac:dyDescent="0.25">
      <c r="A182"/>
      <c r="B182"/>
      <c r="C182"/>
      <c r="D182" s="57"/>
      <c r="H182" s="57"/>
      <c r="I182" s="57"/>
      <c r="J182"/>
      <c r="K182"/>
      <c r="L182"/>
      <c r="M182"/>
      <c r="N182"/>
      <c r="O182"/>
      <c r="P182"/>
      <c r="Q182"/>
    </row>
    <row r="183" spans="1:17" x14ac:dyDescent="0.25">
      <c r="A183"/>
      <c r="B183"/>
      <c r="C183"/>
      <c r="D183" s="57"/>
      <c r="H183" s="57"/>
      <c r="I183" s="57"/>
      <c r="J183"/>
      <c r="K183"/>
      <c r="L183"/>
      <c r="M183"/>
      <c r="N183"/>
      <c r="O183"/>
      <c r="P183"/>
      <c r="Q183"/>
    </row>
    <row r="184" spans="1:17" x14ac:dyDescent="0.25">
      <c r="A184"/>
      <c r="B184"/>
      <c r="C184"/>
      <c r="D184" s="57"/>
      <c r="H184" s="57"/>
      <c r="I184" s="57"/>
      <c r="J184"/>
      <c r="K184"/>
      <c r="L184"/>
      <c r="M184"/>
      <c r="N184"/>
      <c r="O184"/>
      <c r="P184"/>
      <c r="Q184"/>
    </row>
    <row r="185" spans="1:17" x14ac:dyDescent="0.25">
      <c r="A185"/>
      <c r="B185"/>
      <c r="C185"/>
      <c r="D185" s="57"/>
      <c r="H185" s="57"/>
      <c r="I185" s="57"/>
      <c r="J185"/>
      <c r="K185"/>
      <c r="L185"/>
      <c r="M185"/>
      <c r="N185"/>
      <c r="O185"/>
      <c r="P185"/>
      <c r="Q185"/>
    </row>
    <row r="186" spans="1:17" x14ac:dyDescent="0.25">
      <c r="A186"/>
      <c r="B186"/>
      <c r="C186"/>
      <c r="D186" s="57"/>
      <c r="H186" s="57"/>
      <c r="I186" s="57"/>
      <c r="J186"/>
      <c r="K186"/>
      <c r="L186"/>
      <c r="M186"/>
      <c r="N186"/>
      <c r="O186"/>
      <c r="P186"/>
      <c r="Q186"/>
    </row>
    <row r="187" spans="1:17" x14ac:dyDescent="0.25">
      <c r="A187"/>
      <c r="B187"/>
      <c r="C187"/>
      <c r="D187" s="57"/>
      <c r="H187" s="57"/>
      <c r="I187" s="57"/>
      <c r="J187"/>
      <c r="K187"/>
      <c r="L187"/>
      <c r="M187"/>
      <c r="N187"/>
      <c r="O187"/>
      <c r="P187"/>
      <c r="Q187"/>
    </row>
    <row r="188" spans="1:17" x14ac:dyDescent="0.25">
      <c r="A188"/>
      <c r="B188"/>
      <c r="C188"/>
      <c r="D188" s="57"/>
      <c r="H188" s="57"/>
      <c r="I188" s="57"/>
      <c r="J188"/>
      <c r="K188"/>
      <c r="L188"/>
      <c r="M188"/>
      <c r="N188"/>
      <c r="O188"/>
      <c r="P188"/>
      <c r="Q188"/>
    </row>
    <row r="189" spans="1:17" x14ac:dyDescent="0.25">
      <c r="A189"/>
      <c r="B189"/>
      <c r="C189"/>
      <c r="D189" s="57"/>
      <c r="H189" s="57"/>
      <c r="I189" s="57"/>
      <c r="J189"/>
      <c r="K189"/>
      <c r="L189"/>
      <c r="M189"/>
      <c r="N189"/>
      <c r="O189"/>
      <c r="P189"/>
      <c r="Q189"/>
    </row>
    <row r="190" spans="1:17" x14ac:dyDescent="0.25">
      <c r="A190"/>
      <c r="B190"/>
      <c r="C190"/>
      <c r="D190" s="57"/>
      <c r="H190" s="57"/>
      <c r="I190" s="57"/>
      <c r="J190"/>
      <c r="K190"/>
      <c r="L190"/>
      <c r="M190"/>
      <c r="N190"/>
      <c r="O190"/>
      <c r="P190"/>
      <c r="Q190"/>
    </row>
    <row r="191" spans="1:17" x14ac:dyDescent="0.25">
      <c r="A191"/>
      <c r="B191"/>
      <c r="C191"/>
      <c r="D191" s="57"/>
      <c r="H191" s="57"/>
      <c r="I191" s="57"/>
      <c r="J191"/>
      <c r="K191"/>
      <c r="L191"/>
      <c r="M191"/>
      <c r="N191"/>
      <c r="O191"/>
      <c r="P191"/>
      <c r="Q191"/>
    </row>
    <row r="192" spans="1:17" x14ac:dyDescent="0.25">
      <c r="A192"/>
      <c r="B192"/>
      <c r="C192"/>
      <c r="D192" s="57"/>
      <c r="H192" s="57"/>
      <c r="I192" s="57"/>
      <c r="J192"/>
      <c r="K192"/>
      <c r="L192"/>
      <c r="M192"/>
      <c r="N192"/>
      <c r="O192"/>
      <c r="P192"/>
      <c r="Q192"/>
    </row>
    <row r="193" spans="1:17" x14ac:dyDescent="0.25">
      <c r="A193"/>
      <c r="B193"/>
      <c r="C193"/>
      <c r="D193" s="57"/>
      <c r="H193" s="57"/>
      <c r="I193" s="57"/>
      <c r="J193"/>
      <c r="K193"/>
      <c r="L193"/>
      <c r="M193"/>
      <c r="N193"/>
      <c r="O193"/>
      <c r="P193"/>
      <c r="Q193"/>
    </row>
    <row r="194" spans="1:17" x14ac:dyDescent="0.25">
      <c r="A194"/>
      <c r="B194"/>
      <c r="C194"/>
      <c r="D194" s="57"/>
      <c r="H194" s="57"/>
      <c r="I194" s="57"/>
      <c r="J194"/>
      <c r="K194"/>
      <c r="L194"/>
      <c r="M194"/>
      <c r="N194"/>
      <c r="O194"/>
      <c r="P194"/>
      <c r="Q194"/>
    </row>
    <row r="195" spans="1:17" x14ac:dyDescent="0.25">
      <c r="A195"/>
      <c r="B195"/>
      <c r="C195"/>
      <c r="D195" s="57"/>
      <c r="H195" s="57"/>
      <c r="I195" s="57"/>
      <c r="J195"/>
      <c r="K195"/>
      <c r="L195"/>
      <c r="M195"/>
      <c r="N195"/>
      <c r="O195"/>
      <c r="P195"/>
      <c r="Q195"/>
    </row>
    <row r="196" spans="1:17" x14ac:dyDescent="0.25">
      <c r="A196"/>
      <c r="B196"/>
      <c r="C196"/>
      <c r="D196" s="57"/>
      <c r="H196" s="57"/>
      <c r="I196" s="57"/>
      <c r="J196"/>
      <c r="K196"/>
      <c r="L196"/>
      <c r="M196"/>
      <c r="N196"/>
      <c r="O196"/>
      <c r="P196"/>
      <c r="Q196"/>
    </row>
    <row r="197" spans="1:17" x14ac:dyDescent="0.25">
      <c r="A197"/>
      <c r="B197"/>
      <c r="C197"/>
      <c r="D197" s="57"/>
      <c r="H197" s="57"/>
      <c r="I197" s="57"/>
      <c r="J197"/>
      <c r="K197"/>
      <c r="L197"/>
      <c r="M197"/>
      <c r="N197"/>
      <c r="O197"/>
      <c r="P197"/>
      <c r="Q197"/>
    </row>
    <row r="198" spans="1:17" x14ac:dyDescent="0.25">
      <c r="A198"/>
      <c r="B198"/>
      <c r="C198"/>
      <c r="D198" s="57"/>
      <c r="H198" s="57"/>
      <c r="I198" s="57"/>
      <c r="J198"/>
      <c r="K198"/>
      <c r="L198"/>
      <c r="M198"/>
      <c r="N198"/>
      <c r="O198"/>
      <c r="P198"/>
      <c r="Q198"/>
    </row>
    <row r="199" spans="1:17" x14ac:dyDescent="0.25">
      <c r="A199"/>
      <c r="B199"/>
      <c r="C199"/>
      <c r="D199" s="57"/>
      <c r="H199" s="57"/>
      <c r="I199" s="57"/>
      <c r="J199"/>
      <c r="K199"/>
      <c r="L199"/>
      <c r="M199"/>
      <c r="N199"/>
      <c r="O199"/>
      <c r="P199"/>
      <c r="Q199"/>
    </row>
    <row r="200" spans="1:17" x14ac:dyDescent="0.25">
      <c r="A200"/>
      <c r="B200"/>
      <c r="C200"/>
      <c r="D200" s="57"/>
      <c r="H200" s="57"/>
      <c r="I200" s="57"/>
      <c r="J200"/>
      <c r="K200"/>
      <c r="L200"/>
      <c r="M200"/>
      <c r="N200"/>
      <c r="O200"/>
      <c r="P200"/>
      <c r="Q200"/>
    </row>
    <row r="201" spans="1:17" x14ac:dyDescent="0.25">
      <c r="A201"/>
      <c r="B201"/>
      <c r="C201"/>
      <c r="D201" s="57"/>
      <c r="H201" s="57"/>
      <c r="I201" s="57"/>
      <c r="J201"/>
      <c r="K201"/>
      <c r="L201"/>
      <c r="M201"/>
      <c r="N201"/>
      <c r="O201"/>
      <c r="P201"/>
      <c r="Q201"/>
    </row>
    <row r="202" spans="1:17" x14ac:dyDescent="0.25">
      <c r="A202"/>
      <c r="B202"/>
      <c r="C202"/>
      <c r="D202" s="57"/>
      <c r="H202" s="57"/>
      <c r="I202" s="57"/>
      <c r="J202"/>
      <c r="K202"/>
      <c r="L202"/>
      <c r="M202"/>
      <c r="N202"/>
      <c r="O202"/>
      <c r="P202"/>
      <c r="Q202"/>
    </row>
    <row r="203" spans="1:17" x14ac:dyDescent="0.25">
      <c r="A203"/>
      <c r="B203"/>
      <c r="C203"/>
      <c r="D203" s="57"/>
      <c r="H203" s="57"/>
      <c r="I203" s="57"/>
      <c r="J203"/>
      <c r="K203"/>
      <c r="L203"/>
      <c r="M203"/>
      <c r="N203"/>
      <c r="O203"/>
      <c r="P203"/>
      <c r="Q203"/>
    </row>
    <row r="204" spans="1:17" x14ac:dyDescent="0.25">
      <c r="A204"/>
      <c r="B204"/>
      <c r="C204"/>
      <c r="D204" s="57"/>
      <c r="H204" s="57"/>
      <c r="I204" s="57"/>
      <c r="J204"/>
      <c r="K204"/>
      <c r="L204"/>
      <c r="M204"/>
      <c r="N204"/>
      <c r="O204"/>
      <c r="P204"/>
      <c r="Q204"/>
    </row>
    <row r="205" spans="1:17" x14ac:dyDescent="0.25">
      <c r="A205"/>
      <c r="B205"/>
      <c r="C205"/>
      <c r="D205" s="57"/>
      <c r="H205" s="57"/>
      <c r="I205" s="57"/>
      <c r="J205"/>
      <c r="K205"/>
      <c r="L205"/>
      <c r="M205"/>
      <c r="N205"/>
      <c r="O205"/>
      <c r="P205"/>
      <c r="Q205"/>
    </row>
    <row r="206" spans="1:17" x14ac:dyDescent="0.25">
      <c r="A206"/>
      <c r="B206"/>
      <c r="C206"/>
      <c r="D206" s="57"/>
      <c r="H206" s="57"/>
      <c r="I206" s="57"/>
      <c r="J206"/>
      <c r="K206"/>
      <c r="L206"/>
      <c r="M206"/>
      <c r="N206"/>
      <c r="O206"/>
      <c r="P206"/>
      <c r="Q206"/>
    </row>
    <row r="207" spans="1:17" x14ac:dyDescent="0.25">
      <c r="A207"/>
      <c r="B207"/>
      <c r="C207"/>
      <c r="D207" s="57"/>
      <c r="H207" s="57"/>
      <c r="I207" s="57"/>
      <c r="J207"/>
      <c r="K207"/>
      <c r="L207"/>
      <c r="M207"/>
      <c r="N207"/>
      <c r="O207"/>
      <c r="P207"/>
      <c r="Q207"/>
    </row>
    <row r="208" spans="1:17" x14ac:dyDescent="0.25">
      <c r="A208"/>
      <c r="B208"/>
      <c r="C208"/>
      <c r="D208" s="57"/>
      <c r="H208" s="57"/>
      <c r="I208" s="57"/>
      <c r="J208"/>
      <c r="K208"/>
      <c r="L208"/>
      <c r="M208"/>
      <c r="N208"/>
      <c r="O208"/>
      <c r="P208"/>
      <c r="Q208"/>
    </row>
    <row r="209" spans="1:17" x14ac:dyDescent="0.25">
      <c r="A209"/>
      <c r="B209"/>
      <c r="C209"/>
      <c r="D209" s="57"/>
      <c r="H209" s="57"/>
      <c r="I209" s="57"/>
      <c r="J209"/>
      <c r="K209"/>
      <c r="L209"/>
      <c r="M209"/>
      <c r="N209"/>
      <c r="O209"/>
      <c r="P209"/>
      <c r="Q209"/>
    </row>
    <row r="210" spans="1:17" x14ac:dyDescent="0.25">
      <c r="A210"/>
      <c r="B210"/>
      <c r="C210"/>
      <c r="D210" s="57"/>
      <c r="H210" s="57"/>
      <c r="I210" s="57"/>
      <c r="J210"/>
      <c r="K210"/>
      <c r="L210"/>
      <c r="M210"/>
      <c r="N210"/>
      <c r="O210"/>
      <c r="P210"/>
      <c r="Q210"/>
    </row>
    <row r="211" spans="1:17" x14ac:dyDescent="0.25">
      <c r="A211"/>
      <c r="B211"/>
      <c r="C211"/>
      <c r="D211" s="57"/>
      <c r="H211" s="57"/>
      <c r="I211" s="57"/>
      <c r="J211"/>
      <c r="K211"/>
      <c r="L211"/>
      <c r="M211"/>
      <c r="N211"/>
      <c r="O211"/>
      <c r="P211"/>
      <c r="Q211"/>
    </row>
    <row r="212" spans="1:17" x14ac:dyDescent="0.25">
      <c r="A212"/>
      <c r="B212"/>
      <c r="C212"/>
      <c r="D212" s="57"/>
      <c r="H212" s="57"/>
      <c r="I212" s="57"/>
      <c r="J212"/>
      <c r="K212"/>
      <c r="L212"/>
      <c r="M212"/>
      <c r="N212"/>
      <c r="O212"/>
      <c r="P212"/>
      <c r="Q212"/>
    </row>
    <row r="213" spans="1:17" x14ac:dyDescent="0.25">
      <c r="A213"/>
      <c r="B213"/>
      <c r="C213"/>
      <c r="D213" s="57"/>
      <c r="H213" s="57"/>
      <c r="I213" s="57"/>
      <c r="J213"/>
      <c r="K213"/>
      <c r="L213"/>
      <c r="M213"/>
      <c r="N213"/>
      <c r="O213"/>
      <c r="P213"/>
      <c r="Q213"/>
    </row>
    <row r="214" spans="1:17" x14ac:dyDescent="0.25">
      <c r="A214"/>
      <c r="B214"/>
      <c r="C214"/>
      <c r="D214" s="57"/>
      <c r="H214" s="57"/>
      <c r="I214" s="57"/>
      <c r="J214"/>
      <c r="K214"/>
      <c r="L214"/>
      <c r="M214"/>
      <c r="N214"/>
      <c r="O214"/>
      <c r="P214"/>
      <c r="Q214"/>
    </row>
    <row r="215" spans="1:17" x14ac:dyDescent="0.25">
      <c r="A215"/>
      <c r="B215"/>
      <c r="C215"/>
      <c r="D215" s="57"/>
      <c r="H215" s="57"/>
      <c r="I215" s="57"/>
      <c r="J215"/>
      <c r="K215"/>
      <c r="L215"/>
      <c r="M215"/>
      <c r="N215"/>
      <c r="O215"/>
      <c r="P215"/>
      <c r="Q215"/>
    </row>
    <row r="216" spans="1:17" x14ac:dyDescent="0.25">
      <c r="A216"/>
      <c r="B216"/>
      <c r="C216"/>
      <c r="D216" s="57"/>
      <c r="H216" s="57"/>
      <c r="I216" s="57"/>
      <c r="J216"/>
      <c r="K216"/>
      <c r="L216"/>
      <c r="M216"/>
      <c r="N216"/>
      <c r="O216"/>
      <c r="P216"/>
      <c r="Q216"/>
    </row>
    <row r="217" spans="1:17" x14ac:dyDescent="0.25">
      <c r="A217"/>
      <c r="B217"/>
      <c r="C217"/>
      <c r="D217" s="57"/>
      <c r="H217" s="57"/>
      <c r="I217" s="57"/>
      <c r="J217"/>
      <c r="K217"/>
      <c r="L217"/>
      <c r="M217"/>
      <c r="N217"/>
      <c r="O217"/>
      <c r="P217"/>
      <c r="Q217"/>
    </row>
    <row r="218" spans="1:17" x14ac:dyDescent="0.25">
      <c r="A218"/>
      <c r="B218"/>
      <c r="C218"/>
      <c r="D218" s="57"/>
      <c r="H218" s="57"/>
      <c r="I218" s="57"/>
      <c r="J218"/>
      <c r="K218"/>
      <c r="L218"/>
      <c r="M218"/>
      <c r="N218"/>
      <c r="O218"/>
      <c r="P218"/>
      <c r="Q218"/>
    </row>
    <row r="219" spans="1:17" x14ac:dyDescent="0.25">
      <c r="A219"/>
      <c r="B219"/>
      <c r="C219"/>
      <c r="D219" s="57"/>
      <c r="H219" s="57"/>
      <c r="I219" s="57"/>
      <c r="J219"/>
      <c r="K219"/>
      <c r="L219"/>
      <c r="M219"/>
      <c r="N219"/>
      <c r="O219"/>
      <c r="P219"/>
      <c r="Q219"/>
    </row>
    <row r="220" spans="1:17" x14ac:dyDescent="0.25">
      <c r="A220"/>
      <c r="B220"/>
      <c r="C220"/>
      <c r="D220" s="57"/>
      <c r="H220" s="57"/>
      <c r="I220" s="57"/>
      <c r="J220"/>
      <c r="K220"/>
      <c r="L220"/>
      <c r="M220"/>
      <c r="N220"/>
      <c r="O220"/>
      <c r="P220"/>
      <c r="Q220"/>
    </row>
    <row r="221" spans="1:17" x14ac:dyDescent="0.25">
      <c r="A221"/>
      <c r="B221"/>
      <c r="C221"/>
      <c r="D221" s="57"/>
      <c r="H221" s="57"/>
      <c r="I221" s="57"/>
      <c r="J221"/>
      <c r="K221"/>
      <c r="L221"/>
      <c r="M221"/>
      <c r="N221"/>
      <c r="O221"/>
      <c r="P221"/>
      <c r="Q221"/>
    </row>
    <row r="222" spans="1:17" x14ac:dyDescent="0.25">
      <c r="A222"/>
      <c r="B222"/>
      <c r="C222"/>
      <c r="D222" s="57"/>
      <c r="H222" s="57"/>
      <c r="I222" s="57"/>
      <c r="J222"/>
      <c r="K222"/>
      <c r="L222"/>
      <c r="M222"/>
      <c r="N222"/>
      <c r="O222"/>
      <c r="P222"/>
      <c r="Q222"/>
    </row>
    <row r="223" spans="1:17" x14ac:dyDescent="0.25">
      <c r="A223"/>
      <c r="B223"/>
      <c r="C223"/>
      <c r="D223" s="57"/>
      <c r="H223" s="57"/>
      <c r="I223" s="57"/>
      <c r="J223"/>
      <c r="K223"/>
      <c r="L223"/>
      <c r="M223"/>
      <c r="N223"/>
      <c r="O223"/>
      <c r="P223"/>
      <c r="Q223"/>
    </row>
    <row r="224" spans="1:17" x14ac:dyDescent="0.25">
      <c r="A224"/>
      <c r="B224"/>
      <c r="C224"/>
      <c r="D224" s="57"/>
      <c r="H224" s="57"/>
      <c r="I224" s="57"/>
      <c r="J224"/>
      <c r="K224"/>
      <c r="L224"/>
      <c r="M224"/>
      <c r="N224"/>
      <c r="O224"/>
      <c r="P224"/>
      <c r="Q224"/>
    </row>
    <row r="225" spans="1:17" x14ac:dyDescent="0.25">
      <c r="A225"/>
      <c r="B225"/>
      <c r="C225"/>
      <c r="D225" s="57"/>
      <c r="H225" s="57"/>
      <c r="I225" s="57"/>
      <c r="J225"/>
      <c r="K225"/>
      <c r="L225"/>
      <c r="M225"/>
      <c r="N225"/>
      <c r="O225"/>
      <c r="P225"/>
      <c r="Q225"/>
    </row>
    <row r="226" spans="1:17" x14ac:dyDescent="0.25">
      <c r="A226"/>
      <c r="B226"/>
      <c r="C226"/>
      <c r="D226" s="57"/>
      <c r="H226" s="57"/>
      <c r="I226" s="57"/>
      <c r="J226"/>
      <c r="K226"/>
      <c r="L226"/>
      <c r="M226"/>
      <c r="N226"/>
      <c r="O226"/>
      <c r="P226"/>
      <c r="Q226"/>
    </row>
    <row r="227" spans="1:17" x14ac:dyDescent="0.25">
      <c r="A227"/>
      <c r="B227"/>
      <c r="C227"/>
      <c r="D227" s="57"/>
      <c r="H227" s="57"/>
      <c r="I227" s="57"/>
      <c r="J227"/>
      <c r="K227"/>
      <c r="L227"/>
      <c r="M227"/>
      <c r="N227"/>
      <c r="O227"/>
      <c r="P227"/>
      <c r="Q227"/>
    </row>
    <row r="228" spans="1:17" x14ac:dyDescent="0.25">
      <c r="A228"/>
      <c r="B228"/>
      <c r="C228"/>
      <c r="D228" s="57"/>
      <c r="H228" s="57"/>
      <c r="I228" s="57"/>
      <c r="J228"/>
      <c r="K228"/>
      <c r="L228"/>
      <c r="M228"/>
      <c r="N228"/>
      <c r="O228"/>
      <c r="P228"/>
      <c r="Q228"/>
    </row>
    <row r="229" spans="1:17" x14ac:dyDescent="0.25">
      <c r="A229"/>
      <c r="B229"/>
      <c r="C229"/>
      <c r="D229" s="57"/>
      <c r="H229" s="57"/>
      <c r="I229" s="57"/>
      <c r="J229"/>
      <c r="K229"/>
      <c r="L229"/>
      <c r="M229"/>
      <c r="N229"/>
      <c r="O229"/>
      <c r="P229"/>
      <c r="Q229"/>
    </row>
    <row r="230" spans="1:17" x14ac:dyDescent="0.25">
      <c r="A230"/>
      <c r="B230"/>
      <c r="C230"/>
      <c r="D230" s="57"/>
      <c r="H230" s="57"/>
      <c r="I230" s="57"/>
      <c r="J230"/>
      <c r="K230"/>
      <c r="L230"/>
      <c r="M230"/>
      <c r="N230"/>
      <c r="O230"/>
      <c r="P230"/>
      <c r="Q230"/>
    </row>
    <row r="231" spans="1:17" x14ac:dyDescent="0.25">
      <c r="A231"/>
      <c r="B231"/>
      <c r="C231"/>
      <c r="D231" s="57"/>
      <c r="H231" s="57"/>
      <c r="I231" s="57"/>
      <c r="J231"/>
      <c r="K231"/>
      <c r="L231"/>
      <c r="M231"/>
      <c r="N231"/>
      <c r="O231"/>
      <c r="P231"/>
      <c r="Q231"/>
    </row>
    <row r="232" spans="1:17" x14ac:dyDescent="0.25">
      <c r="A232"/>
      <c r="B232"/>
      <c r="C232"/>
      <c r="D232" s="57"/>
      <c r="H232" s="57"/>
      <c r="I232" s="57"/>
      <c r="J232"/>
      <c r="K232"/>
      <c r="L232"/>
      <c r="M232"/>
      <c r="N232"/>
      <c r="O232"/>
      <c r="P232"/>
      <c r="Q232"/>
    </row>
    <row r="233" spans="1:17" x14ac:dyDescent="0.25">
      <c r="A233"/>
      <c r="B233"/>
      <c r="C233"/>
      <c r="D233" s="57"/>
      <c r="H233" s="57"/>
      <c r="I233" s="57"/>
      <c r="J233"/>
      <c r="K233"/>
      <c r="L233"/>
      <c r="M233"/>
      <c r="N233"/>
      <c r="O233"/>
      <c r="P233"/>
      <c r="Q233"/>
    </row>
    <row r="234" spans="1:17" x14ac:dyDescent="0.25">
      <c r="A234"/>
      <c r="B234"/>
      <c r="C234"/>
      <c r="D234" s="57"/>
      <c r="H234" s="57"/>
      <c r="I234" s="57"/>
      <c r="J234"/>
      <c r="K234"/>
      <c r="L234"/>
      <c r="M234"/>
      <c r="N234"/>
      <c r="O234"/>
      <c r="P234"/>
      <c r="Q234"/>
    </row>
    <row r="235" spans="1:17" x14ac:dyDescent="0.25">
      <c r="A235"/>
      <c r="B235"/>
      <c r="C235"/>
      <c r="D235" s="57"/>
      <c r="H235" s="57"/>
      <c r="I235" s="57"/>
      <c r="J235"/>
      <c r="K235"/>
      <c r="L235"/>
      <c r="M235"/>
      <c r="N235"/>
      <c r="O235"/>
      <c r="P235"/>
      <c r="Q235"/>
    </row>
    <row r="236" spans="1:17" x14ac:dyDescent="0.25">
      <c r="A236"/>
      <c r="B236"/>
      <c r="C236"/>
      <c r="D236" s="57"/>
      <c r="H236" s="57"/>
      <c r="I236" s="57"/>
      <c r="J236"/>
      <c r="K236"/>
      <c r="L236"/>
      <c r="M236"/>
      <c r="N236"/>
      <c r="O236"/>
      <c r="P236"/>
      <c r="Q236"/>
    </row>
    <row r="237" spans="1:17" x14ac:dyDescent="0.25">
      <c r="A237"/>
      <c r="B237"/>
      <c r="C237"/>
      <c r="D237" s="57"/>
      <c r="H237" s="57"/>
      <c r="I237" s="57"/>
      <c r="J237"/>
      <c r="K237"/>
      <c r="L237"/>
      <c r="M237"/>
      <c r="N237"/>
      <c r="O237"/>
      <c r="P237"/>
      <c r="Q237"/>
    </row>
    <row r="238" spans="1:17" x14ac:dyDescent="0.25">
      <c r="A238"/>
      <c r="B238"/>
      <c r="C238"/>
      <c r="D238" s="57"/>
      <c r="H238" s="57"/>
      <c r="I238" s="57"/>
      <c r="J238"/>
      <c r="K238"/>
      <c r="L238"/>
      <c r="M238"/>
      <c r="N238"/>
      <c r="O238"/>
      <c r="P238"/>
      <c r="Q238"/>
    </row>
    <row r="239" spans="1:17" x14ac:dyDescent="0.25">
      <c r="A239"/>
      <c r="B239"/>
      <c r="C239"/>
      <c r="D239" s="57"/>
      <c r="H239" s="57"/>
      <c r="I239" s="57"/>
      <c r="J239"/>
      <c r="K239"/>
      <c r="L239"/>
      <c r="M239"/>
      <c r="N239"/>
      <c r="O239"/>
      <c r="P239"/>
      <c r="Q239"/>
    </row>
    <row r="240" spans="1:17" x14ac:dyDescent="0.25">
      <c r="A240"/>
      <c r="B240"/>
      <c r="C240"/>
      <c r="D240" s="57"/>
      <c r="H240" s="57"/>
      <c r="I240" s="57"/>
      <c r="J240"/>
      <c r="K240"/>
      <c r="L240"/>
      <c r="M240"/>
      <c r="N240"/>
      <c r="O240"/>
      <c r="P240"/>
      <c r="Q240"/>
    </row>
    <row r="241" spans="1:17" x14ac:dyDescent="0.25">
      <c r="A241"/>
      <c r="B241"/>
      <c r="C241"/>
      <c r="D241" s="57"/>
      <c r="H241" s="57"/>
      <c r="I241" s="57"/>
      <c r="J241"/>
      <c r="K241"/>
      <c r="L241"/>
      <c r="M241"/>
      <c r="N241"/>
      <c r="O241"/>
      <c r="P241"/>
      <c r="Q241"/>
    </row>
    <row r="242" spans="1:17" x14ac:dyDescent="0.25">
      <c r="A242"/>
      <c r="B242"/>
      <c r="C242"/>
      <c r="D242" s="57"/>
      <c r="H242" s="57"/>
      <c r="I242" s="57"/>
      <c r="J242"/>
      <c r="K242"/>
      <c r="L242"/>
      <c r="M242"/>
      <c r="N242"/>
      <c r="O242"/>
      <c r="P242"/>
      <c r="Q242"/>
    </row>
    <row r="243" spans="1:17" x14ac:dyDescent="0.25">
      <c r="A243"/>
      <c r="B243"/>
      <c r="C243"/>
      <c r="D243" s="57"/>
      <c r="H243" s="57"/>
      <c r="I243" s="57"/>
      <c r="J243"/>
      <c r="K243"/>
      <c r="L243"/>
      <c r="M243"/>
      <c r="N243"/>
      <c r="O243"/>
      <c r="P243"/>
      <c r="Q243"/>
    </row>
    <row r="244" spans="1:17" x14ac:dyDescent="0.25">
      <c r="A244"/>
      <c r="B244"/>
      <c r="C244"/>
      <c r="D244" s="57"/>
      <c r="H244" s="57"/>
      <c r="I244" s="57"/>
      <c r="J244"/>
      <c r="K244"/>
      <c r="L244"/>
      <c r="M244"/>
      <c r="N244"/>
      <c r="O244"/>
      <c r="P244"/>
      <c r="Q244"/>
    </row>
    <row r="245" spans="1:17" x14ac:dyDescent="0.25">
      <c r="A245"/>
      <c r="B245"/>
      <c r="C245"/>
      <c r="D245" s="57"/>
      <c r="H245" s="57"/>
      <c r="I245" s="57"/>
      <c r="J245"/>
      <c r="K245"/>
      <c r="L245"/>
      <c r="M245"/>
      <c r="N245"/>
      <c r="O245"/>
      <c r="P245"/>
      <c r="Q245"/>
    </row>
    <row r="246" spans="1:17" x14ac:dyDescent="0.25">
      <c r="A246"/>
      <c r="B246"/>
      <c r="C246"/>
      <c r="D246" s="57"/>
      <c r="H246" s="57"/>
      <c r="I246" s="57"/>
      <c r="J246"/>
      <c r="K246"/>
      <c r="L246"/>
      <c r="M246"/>
      <c r="N246"/>
      <c r="O246"/>
      <c r="P246"/>
      <c r="Q246"/>
    </row>
    <row r="247" spans="1:17" x14ac:dyDescent="0.25">
      <c r="A247"/>
      <c r="B247"/>
      <c r="C247"/>
      <c r="D247" s="57"/>
      <c r="H247" s="57"/>
      <c r="I247" s="57"/>
      <c r="J247"/>
      <c r="K247"/>
      <c r="L247"/>
      <c r="M247"/>
      <c r="N247"/>
      <c r="O247"/>
      <c r="P247"/>
      <c r="Q247"/>
    </row>
    <row r="248" spans="1:17" x14ac:dyDescent="0.25">
      <c r="A248"/>
      <c r="B248"/>
      <c r="C248"/>
      <c r="D248" s="57"/>
      <c r="H248" s="57"/>
      <c r="I248" s="57"/>
      <c r="J248"/>
      <c r="K248"/>
      <c r="L248"/>
      <c r="M248"/>
      <c r="N248"/>
      <c r="O248"/>
      <c r="P248"/>
      <c r="Q248"/>
    </row>
    <row r="249" spans="1:17" x14ac:dyDescent="0.25">
      <c r="A249"/>
      <c r="B249"/>
      <c r="C249"/>
      <c r="D249" s="57"/>
      <c r="H249" s="57"/>
      <c r="I249" s="57"/>
      <c r="J249"/>
      <c r="K249"/>
      <c r="L249"/>
      <c r="M249"/>
      <c r="N249"/>
      <c r="O249"/>
      <c r="P249"/>
      <c r="Q249"/>
    </row>
    <row r="250" spans="1:17" x14ac:dyDescent="0.25">
      <c r="A250"/>
      <c r="B250"/>
      <c r="C250"/>
      <c r="D250" s="57"/>
      <c r="H250" s="57"/>
      <c r="I250" s="57"/>
      <c r="J250"/>
      <c r="K250"/>
      <c r="L250"/>
      <c r="M250"/>
      <c r="N250"/>
      <c r="O250"/>
      <c r="P250"/>
      <c r="Q250"/>
    </row>
    <row r="251" spans="1:17" x14ac:dyDescent="0.25">
      <c r="A251"/>
      <c r="B251"/>
      <c r="C251"/>
      <c r="D251" s="57"/>
      <c r="H251" s="57"/>
      <c r="I251" s="57"/>
      <c r="J251"/>
      <c r="K251"/>
      <c r="L251"/>
      <c r="M251"/>
      <c r="N251"/>
      <c r="O251"/>
      <c r="P251"/>
      <c r="Q251"/>
    </row>
    <row r="252" spans="1:17" x14ac:dyDescent="0.25">
      <c r="A252"/>
      <c r="B252"/>
      <c r="C252"/>
      <c r="D252" s="57"/>
      <c r="H252" s="57"/>
      <c r="I252" s="57"/>
      <c r="J252"/>
      <c r="K252"/>
      <c r="L252"/>
      <c r="M252"/>
      <c r="N252"/>
      <c r="O252"/>
      <c r="P252"/>
      <c r="Q252"/>
    </row>
    <row r="253" spans="1:17" x14ac:dyDescent="0.25">
      <c r="A253"/>
      <c r="B253"/>
      <c r="C253"/>
      <c r="D253" s="57"/>
      <c r="H253" s="57"/>
      <c r="I253" s="57"/>
      <c r="J253"/>
      <c r="K253"/>
      <c r="L253"/>
      <c r="M253"/>
      <c r="N253"/>
      <c r="O253"/>
      <c r="P253"/>
      <c r="Q253"/>
    </row>
    <row r="254" spans="1:17" x14ac:dyDescent="0.25">
      <c r="A254"/>
      <c r="B254"/>
      <c r="C254"/>
      <c r="D254" s="57"/>
      <c r="H254" s="57"/>
      <c r="I254" s="57"/>
      <c r="J254"/>
      <c r="K254"/>
      <c r="L254"/>
      <c r="M254"/>
      <c r="N254"/>
      <c r="O254"/>
      <c r="P254"/>
      <c r="Q254"/>
    </row>
    <row r="255" spans="1:17" x14ac:dyDescent="0.25">
      <c r="A255"/>
      <c r="B255"/>
      <c r="C255"/>
      <c r="D255" s="57"/>
      <c r="H255" s="57"/>
      <c r="I255" s="57"/>
      <c r="J255"/>
      <c r="K255"/>
      <c r="L255"/>
      <c r="M255"/>
      <c r="N255"/>
      <c r="O255"/>
      <c r="P255"/>
      <c r="Q255"/>
    </row>
    <row r="256" spans="1:17" x14ac:dyDescent="0.25">
      <c r="A256"/>
      <c r="B256"/>
      <c r="C256"/>
      <c r="D256" s="57"/>
      <c r="H256" s="57"/>
      <c r="I256" s="57"/>
      <c r="J256"/>
      <c r="K256"/>
      <c r="L256"/>
      <c r="M256"/>
      <c r="N256"/>
      <c r="O256"/>
      <c r="P256"/>
      <c r="Q256"/>
    </row>
    <row r="257" spans="1:17" x14ac:dyDescent="0.25">
      <c r="A257"/>
      <c r="B257"/>
      <c r="C257"/>
      <c r="D257" s="57"/>
      <c r="H257" s="57"/>
      <c r="I257" s="57"/>
      <c r="J257"/>
      <c r="K257"/>
      <c r="L257"/>
      <c r="M257"/>
      <c r="N257"/>
      <c r="O257"/>
      <c r="P257"/>
      <c r="Q257"/>
    </row>
    <row r="258" spans="1:17" x14ac:dyDescent="0.25">
      <c r="A258"/>
      <c r="B258"/>
      <c r="C258"/>
      <c r="D258" s="57"/>
      <c r="H258" s="57"/>
      <c r="I258" s="57"/>
      <c r="J258"/>
      <c r="K258"/>
      <c r="L258"/>
      <c r="M258"/>
      <c r="N258"/>
      <c r="O258"/>
      <c r="P258"/>
      <c r="Q258"/>
    </row>
    <row r="259" spans="1:17" x14ac:dyDescent="0.25">
      <c r="A259"/>
      <c r="B259"/>
      <c r="C259"/>
      <c r="D259" s="57"/>
      <c r="H259" s="57"/>
      <c r="I259" s="57"/>
      <c r="J259"/>
      <c r="K259"/>
      <c r="L259"/>
      <c r="M259"/>
      <c r="N259"/>
      <c r="O259"/>
      <c r="P259"/>
      <c r="Q259"/>
    </row>
    <row r="260" spans="1:17" x14ac:dyDescent="0.25">
      <c r="A260"/>
      <c r="B260"/>
      <c r="C260"/>
      <c r="D260" s="57"/>
      <c r="H260" s="57"/>
      <c r="I260" s="57"/>
      <c r="J260"/>
      <c r="K260"/>
      <c r="L260"/>
      <c r="M260"/>
      <c r="N260"/>
      <c r="O260"/>
      <c r="P260"/>
      <c r="Q260"/>
    </row>
    <row r="261" spans="1:17" x14ac:dyDescent="0.25">
      <c r="A261"/>
      <c r="B261"/>
      <c r="C261"/>
      <c r="D261" s="57"/>
      <c r="H261" s="57"/>
      <c r="I261" s="57"/>
      <c r="J261"/>
      <c r="K261"/>
      <c r="L261"/>
      <c r="M261"/>
      <c r="N261"/>
      <c r="O261"/>
      <c r="P261"/>
      <c r="Q261"/>
    </row>
    <row r="262" spans="1:17" x14ac:dyDescent="0.25">
      <c r="A262"/>
      <c r="B262"/>
      <c r="C262"/>
      <c r="D262" s="57"/>
      <c r="H262" s="57"/>
      <c r="I262" s="57"/>
      <c r="J262"/>
      <c r="K262"/>
      <c r="L262"/>
      <c r="M262"/>
      <c r="N262"/>
      <c r="O262"/>
      <c r="P262"/>
      <c r="Q262"/>
    </row>
    <row r="263" spans="1:17" x14ac:dyDescent="0.25">
      <c r="A263"/>
      <c r="B263"/>
      <c r="C263"/>
      <c r="D263" s="57"/>
      <c r="H263" s="57"/>
      <c r="I263" s="57"/>
      <c r="J263"/>
      <c r="K263"/>
      <c r="L263"/>
      <c r="M263"/>
      <c r="N263"/>
      <c r="O263"/>
      <c r="P263"/>
      <c r="Q263"/>
    </row>
    <row r="264" spans="1:17" x14ac:dyDescent="0.25">
      <c r="A264"/>
      <c r="B264"/>
      <c r="C264"/>
      <c r="D264" s="57"/>
      <c r="H264" s="57"/>
      <c r="I264" s="57"/>
      <c r="J264"/>
      <c r="K264"/>
      <c r="L264"/>
      <c r="M264"/>
      <c r="N264"/>
      <c r="O264"/>
      <c r="P264"/>
      <c r="Q264"/>
    </row>
    <row r="265" spans="1:17" x14ac:dyDescent="0.25">
      <c r="A265"/>
      <c r="B265"/>
      <c r="C265"/>
      <c r="D265" s="57"/>
      <c r="H265" s="57"/>
      <c r="I265" s="57"/>
      <c r="J265"/>
      <c r="K265"/>
      <c r="L265"/>
      <c r="M265"/>
      <c r="N265"/>
      <c r="O265"/>
      <c r="P265"/>
      <c r="Q265"/>
    </row>
    <row r="266" spans="1:17" x14ac:dyDescent="0.25">
      <c r="A266"/>
      <c r="B266"/>
      <c r="C266"/>
      <c r="D266" s="57"/>
      <c r="H266" s="57"/>
      <c r="I266" s="57"/>
      <c r="J266"/>
      <c r="K266"/>
      <c r="L266"/>
      <c r="M266"/>
      <c r="N266"/>
      <c r="O266"/>
      <c r="P266"/>
      <c r="Q266"/>
    </row>
    <row r="267" spans="1:17" x14ac:dyDescent="0.25">
      <c r="A267"/>
      <c r="B267"/>
      <c r="C267"/>
      <c r="D267" s="57"/>
      <c r="H267" s="57"/>
      <c r="I267" s="57"/>
      <c r="J267"/>
      <c r="K267"/>
      <c r="L267"/>
      <c r="M267"/>
      <c r="N267"/>
      <c r="O267"/>
      <c r="P267"/>
      <c r="Q267"/>
    </row>
    <row r="268" spans="1:17" x14ac:dyDescent="0.25">
      <c r="A268"/>
      <c r="B268"/>
      <c r="C268"/>
      <c r="D268" s="57"/>
      <c r="H268" s="57"/>
      <c r="I268" s="57"/>
      <c r="J268"/>
      <c r="K268"/>
      <c r="L268"/>
      <c r="M268"/>
      <c r="N268"/>
      <c r="O268"/>
      <c r="P268"/>
      <c r="Q268"/>
    </row>
    <row r="269" spans="1:17" x14ac:dyDescent="0.25">
      <c r="A269"/>
      <c r="B269"/>
      <c r="C269"/>
      <c r="D269" s="57"/>
      <c r="H269" s="57"/>
      <c r="I269" s="57"/>
      <c r="J269"/>
      <c r="K269"/>
      <c r="L269"/>
      <c r="M269"/>
      <c r="N269"/>
      <c r="O269"/>
      <c r="P269"/>
      <c r="Q269"/>
    </row>
    <row r="270" spans="1:17" x14ac:dyDescent="0.25">
      <c r="A270"/>
      <c r="B270"/>
      <c r="C270"/>
      <c r="D270" s="57"/>
      <c r="H270" s="57"/>
      <c r="I270" s="57"/>
      <c r="J270"/>
      <c r="K270"/>
      <c r="L270"/>
      <c r="M270"/>
      <c r="N270"/>
      <c r="O270"/>
      <c r="P270"/>
      <c r="Q270"/>
    </row>
    <row r="271" spans="1:17" x14ac:dyDescent="0.25">
      <c r="A271"/>
      <c r="B271"/>
      <c r="C271"/>
      <c r="D271" s="57"/>
      <c r="H271" s="57"/>
      <c r="I271" s="57"/>
      <c r="J271"/>
      <c r="K271"/>
      <c r="L271"/>
      <c r="M271"/>
      <c r="N271"/>
      <c r="O271"/>
      <c r="P271"/>
      <c r="Q271"/>
    </row>
    <row r="272" spans="1:17" x14ac:dyDescent="0.25">
      <c r="A272"/>
      <c r="B272"/>
      <c r="C272"/>
      <c r="D272" s="57"/>
      <c r="H272" s="57"/>
      <c r="I272" s="57"/>
      <c r="J272"/>
      <c r="K272"/>
      <c r="L272"/>
      <c r="M272"/>
      <c r="N272"/>
      <c r="O272"/>
      <c r="P272"/>
      <c r="Q272"/>
    </row>
    <row r="273" spans="1:17" x14ac:dyDescent="0.25">
      <c r="A273"/>
      <c r="B273"/>
      <c r="C273"/>
      <c r="D273" s="57"/>
      <c r="H273" s="57"/>
      <c r="I273" s="57"/>
      <c r="J273"/>
      <c r="K273"/>
      <c r="L273"/>
      <c r="M273"/>
      <c r="N273"/>
      <c r="O273"/>
      <c r="P273"/>
      <c r="Q273"/>
    </row>
    <row r="274" spans="1:17" x14ac:dyDescent="0.25">
      <c r="A274"/>
      <c r="B274"/>
      <c r="C274"/>
      <c r="D274" s="57"/>
      <c r="H274" s="57"/>
      <c r="I274" s="57"/>
      <c r="J274"/>
      <c r="K274"/>
      <c r="L274"/>
      <c r="M274"/>
      <c r="N274"/>
      <c r="O274"/>
      <c r="P274"/>
      <c r="Q274"/>
    </row>
    <row r="275" spans="1:17" x14ac:dyDescent="0.25">
      <c r="A275"/>
      <c r="B275"/>
      <c r="C275"/>
      <c r="D275" s="57"/>
      <c r="H275" s="57"/>
      <c r="I275" s="57"/>
      <c r="J275"/>
      <c r="K275"/>
      <c r="L275"/>
      <c r="M275"/>
      <c r="N275"/>
      <c r="O275"/>
      <c r="P275"/>
      <c r="Q275"/>
    </row>
    <row r="276" spans="1:17" x14ac:dyDescent="0.25">
      <c r="A276"/>
      <c r="B276"/>
      <c r="C276"/>
      <c r="D276" s="57"/>
      <c r="H276" s="57"/>
      <c r="I276" s="57"/>
      <c r="J276"/>
      <c r="K276"/>
      <c r="L276"/>
      <c r="M276"/>
      <c r="N276"/>
      <c r="O276"/>
      <c r="P276"/>
      <c r="Q276"/>
    </row>
    <row r="277" spans="1:17" x14ac:dyDescent="0.25">
      <c r="A277"/>
      <c r="B277"/>
      <c r="C277"/>
      <c r="D277" s="57"/>
      <c r="H277" s="57"/>
      <c r="I277" s="57"/>
      <c r="J277"/>
      <c r="K277"/>
      <c r="L277"/>
      <c r="M277"/>
      <c r="N277"/>
      <c r="O277"/>
      <c r="P277"/>
      <c r="Q277"/>
    </row>
    <row r="278" spans="1:17" x14ac:dyDescent="0.25">
      <c r="A278"/>
      <c r="B278"/>
      <c r="C278"/>
      <c r="D278" s="57"/>
      <c r="H278" s="57"/>
      <c r="I278" s="57"/>
      <c r="J278"/>
      <c r="K278"/>
      <c r="L278"/>
      <c r="M278"/>
      <c r="N278"/>
      <c r="O278"/>
      <c r="P278"/>
      <c r="Q278"/>
    </row>
    <row r="279" spans="1:17" x14ac:dyDescent="0.25">
      <c r="A279"/>
      <c r="B279"/>
      <c r="C279"/>
      <c r="D279" s="57"/>
      <c r="H279" s="57"/>
      <c r="I279" s="57"/>
      <c r="J279"/>
      <c r="K279"/>
      <c r="L279"/>
      <c r="M279"/>
      <c r="N279"/>
      <c r="O279"/>
      <c r="P279"/>
      <c r="Q279"/>
    </row>
    <row r="280" spans="1:17" x14ac:dyDescent="0.25">
      <c r="A280"/>
      <c r="B280"/>
      <c r="C280"/>
      <c r="D280" s="57"/>
      <c r="H280" s="57"/>
      <c r="I280" s="57"/>
      <c r="J280"/>
      <c r="K280"/>
      <c r="L280"/>
      <c r="M280"/>
      <c r="N280"/>
      <c r="O280"/>
      <c r="P280"/>
      <c r="Q280"/>
    </row>
    <row r="281" spans="1:17" x14ac:dyDescent="0.25">
      <c r="A281"/>
      <c r="B281"/>
      <c r="C281"/>
      <c r="D281" s="57"/>
      <c r="H281" s="57"/>
      <c r="I281" s="57"/>
      <c r="J281"/>
      <c r="K281"/>
      <c r="L281"/>
      <c r="M281"/>
      <c r="N281"/>
      <c r="O281"/>
      <c r="P281"/>
      <c r="Q281"/>
    </row>
    <row r="282" spans="1:17" x14ac:dyDescent="0.25">
      <c r="A282"/>
      <c r="B282"/>
      <c r="C282"/>
      <c r="D282" s="57"/>
      <c r="H282" s="57"/>
      <c r="I282" s="57"/>
      <c r="J282"/>
      <c r="K282"/>
      <c r="L282"/>
      <c r="M282"/>
      <c r="N282"/>
      <c r="O282"/>
      <c r="P282"/>
      <c r="Q282"/>
    </row>
    <row r="283" spans="1:17" x14ac:dyDescent="0.25">
      <c r="A283"/>
      <c r="B283"/>
      <c r="C283"/>
      <c r="D283" s="57"/>
      <c r="H283" s="57"/>
      <c r="I283" s="57"/>
      <c r="J283"/>
      <c r="K283"/>
      <c r="L283"/>
      <c r="M283"/>
      <c r="N283"/>
      <c r="O283"/>
      <c r="P283"/>
      <c r="Q283"/>
    </row>
    <row r="284" spans="1:17" x14ac:dyDescent="0.25">
      <c r="A284"/>
      <c r="B284"/>
      <c r="C284"/>
      <c r="D284" s="57"/>
      <c r="H284" s="57"/>
      <c r="I284" s="57"/>
      <c r="J284"/>
      <c r="K284"/>
      <c r="L284"/>
      <c r="M284"/>
      <c r="N284"/>
      <c r="O284"/>
      <c r="P284"/>
      <c r="Q284"/>
    </row>
    <row r="285" spans="1:17" x14ac:dyDescent="0.25">
      <c r="A285"/>
      <c r="B285"/>
      <c r="C285"/>
      <c r="D285" s="57"/>
      <c r="H285" s="57"/>
      <c r="I285" s="57"/>
      <c r="J285"/>
      <c r="K285"/>
      <c r="L285"/>
      <c r="M285"/>
      <c r="N285"/>
      <c r="O285"/>
      <c r="P285"/>
      <c r="Q285"/>
    </row>
    <row r="286" spans="1:17" x14ac:dyDescent="0.25">
      <c r="A286"/>
      <c r="B286"/>
      <c r="C286"/>
      <c r="D286" s="57"/>
      <c r="H286" s="57"/>
      <c r="I286" s="57"/>
      <c r="J286"/>
      <c r="K286"/>
      <c r="L286"/>
      <c r="M286"/>
      <c r="N286"/>
      <c r="O286"/>
      <c r="P286"/>
      <c r="Q286"/>
    </row>
    <row r="287" spans="1:17" x14ac:dyDescent="0.25">
      <c r="A287"/>
      <c r="B287"/>
      <c r="C287"/>
      <c r="D287" s="57"/>
      <c r="H287" s="57"/>
      <c r="I287" s="57"/>
      <c r="J287"/>
      <c r="K287"/>
      <c r="L287"/>
      <c r="M287"/>
      <c r="N287"/>
      <c r="O287"/>
      <c r="P287"/>
      <c r="Q287"/>
    </row>
    <row r="288" spans="1:17" x14ac:dyDescent="0.25">
      <c r="A288"/>
      <c r="B288"/>
      <c r="C288"/>
      <c r="D288" s="57"/>
      <c r="H288" s="57"/>
      <c r="I288" s="57"/>
      <c r="J288"/>
      <c r="K288"/>
      <c r="L288"/>
      <c r="M288"/>
      <c r="N288"/>
      <c r="O288"/>
      <c r="P288"/>
      <c r="Q288"/>
    </row>
    <row r="289" spans="1:17" x14ac:dyDescent="0.25">
      <c r="A289"/>
      <c r="B289"/>
      <c r="C289"/>
      <c r="D289" s="57"/>
      <c r="H289" s="57"/>
      <c r="I289" s="57"/>
      <c r="J289"/>
      <c r="K289"/>
      <c r="L289"/>
      <c r="M289"/>
      <c r="N289"/>
      <c r="O289"/>
      <c r="P289"/>
      <c r="Q289"/>
    </row>
    <row r="290" spans="1:17" x14ac:dyDescent="0.25">
      <c r="A290"/>
      <c r="B290"/>
      <c r="C290"/>
      <c r="D290" s="57"/>
      <c r="H290" s="57"/>
      <c r="I290" s="57"/>
      <c r="J290"/>
      <c r="K290"/>
      <c r="L290"/>
      <c r="M290"/>
      <c r="N290"/>
      <c r="O290"/>
      <c r="P290"/>
      <c r="Q290"/>
    </row>
    <row r="291" spans="1:17" x14ac:dyDescent="0.25">
      <c r="A291"/>
      <c r="B291"/>
      <c r="C291"/>
      <c r="D291" s="57"/>
      <c r="H291" s="57"/>
      <c r="I291" s="57"/>
      <c r="J291"/>
      <c r="K291"/>
      <c r="L291"/>
      <c r="M291"/>
      <c r="N291"/>
      <c r="O291"/>
      <c r="P291"/>
      <c r="Q291"/>
    </row>
    <row r="292" spans="1:17" x14ac:dyDescent="0.25">
      <c r="A292"/>
      <c r="B292"/>
      <c r="C292"/>
      <c r="D292" s="57"/>
      <c r="H292" s="57"/>
      <c r="I292" s="57"/>
      <c r="J292"/>
      <c r="K292"/>
      <c r="L292"/>
      <c r="M292"/>
      <c r="N292"/>
      <c r="O292"/>
      <c r="P292"/>
      <c r="Q292"/>
    </row>
    <row r="293" spans="1:17" x14ac:dyDescent="0.25">
      <c r="A293"/>
      <c r="B293"/>
      <c r="C293"/>
      <c r="D293" s="57"/>
      <c r="H293" s="57"/>
      <c r="I293" s="57"/>
      <c r="J293"/>
      <c r="K293"/>
      <c r="L293"/>
      <c r="M293"/>
      <c r="N293"/>
      <c r="O293"/>
      <c r="P293"/>
      <c r="Q293"/>
    </row>
    <row r="294" spans="1:17" x14ac:dyDescent="0.25">
      <c r="A294"/>
      <c r="B294"/>
      <c r="C294"/>
      <c r="D294" s="57"/>
      <c r="H294" s="57"/>
      <c r="I294" s="57"/>
      <c r="J294"/>
      <c r="K294"/>
      <c r="L294"/>
      <c r="M294"/>
      <c r="N294"/>
      <c r="O294"/>
      <c r="P294"/>
      <c r="Q294"/>
    </row>
    <row r="295" spans="1:17" x14ac:dyDescent="0.25">
      <c r="A295"/>
      <c r="B295"/>
      <c r="C295"/>
      <c r="D295" s="57"/>
      <c r="H295" s="57"/>
      <c r="I295" s="57"/>
      <c r="J295"/>
      <c r="K295"/>
      <c r="L295"/>
      <c r="M295"/>
      <c r="N295"/>
      <c r="O295"/>
      <c r="P295"/>
      <c r="Q295"/>
    </row>
    <row r="296" spans="1:17" x14ac:dyDescent="0.25">
      <c r="A296"/>
      <c r="B296"/>
      <c r="C296"/>
      <c r="D296" s="57"/>
      <c r="H296" s="57"/>
      <c r="I296" s="57"/>
      <c r="J296"/>
      <c r="K296"/>
      <c r="L296"/>
      <c r="M296"/>
      <c r="N296"/>
      <c r="O296"/>
      <c r="P296"/>
      <c r="Q296"/>
    </row>
    <row r="297" spans="1:17" x14ac:dyDescent="0.25">
      <c r="A297"/>
      <c r="B297"/>
      <c r="C297"/>
      <c r="D297" s="57"/>
      <c r="H297" s="57"/>
      <c r="I297" s="57"/>
      <c r="J297"/>
      <c r="K297"/>
      <c r="L297"/>
      <c r="M297"/>
      <c r="N297"/>
      <c r="O297"/>
      <c r="P297"/>
      <c r="Q297"/>
    </row>
    <row r="298" spans="1:17" x14ac:dyDescent="0.25">
      <c r="A298"/>
      <c r="B298"/>
      <c r="C298"/>
      <c r="D298" s="57"/>
      <c r="H298" s="57"/>
      <c r="I298" s="57"/>
      <c r="J298"/>
      <c r="K298"/>
      <c r="L298"/>
      <c r="M298"/>
      <c r="N298"/>
      <c r="O298"/>
      <c r="P298"/>
      <c r="Q298"/>
    </row>
    <row r="299" spans="1:17" x14ac:dyDescent="0.25">
      <c r="A299"/>
      <c r="B299"/>
      <c r="C299"/>
      <c r="D299" s="57"/>
      <c r="H299" s="57"/>
      <c r="I299" s="57"/>
      <c r="J299"/>
      <c r="K299"/>
      <c r="L299"/>
      <c r="M299"/>
      <c r="N299"/>
      <c r="O299"/>
      <c r="P299"/>
      <c r="Q299"/>
    </row>
    <row r="300" spans="1:17" x14ac:dyDescent="0.25">
      <c r="A300"/>
      <c r="B300"/>
      <c r="C300"/>
      <c r="D300" s="57"/>
      <c r="H300" s="57"/>
      <c r="I300" s="57"/>
      <c r="J300"/>
      <c r="K300"/>
      <c r="L300"/>
      <c r="M300"/>
      <c r="N300"/>
      <c r="O300"/>
      <c r="P300"/>
      <c r="Q300"/>
    </row>
    <row r="301" spans="1:17" x14ac:dyDescent="0.25">
      <c r="A301"/>
      <c r="B301"/>
      <c r="C301"/>
      <c r="D301" s="57"/>
      <c r="H301" s="57"/>
      <c r="I301" s="57"/>
      <c r="J301"/>
      <c r="K301"/>
      <c r="L301"/>
      <c r="M301"/>
      <c r="N301"/>
      <c r="O301"/>
      <c r="P301"/>
      <c r="Q301"/>
    </row>
    <row r="302" spans="1:17" x14ac:dyDescent="0.25">
      <c r="A302"/>
      <c r="B302"/>
      <c r="C302"/>
      <c r="D302" s="57"/>
      <c r="H302" s="57"/>
      <c r="I302" s="57"/>
      <c r="J302"/>
      <c r="K302"/>
      <c r="L302"/>
      <c r="M302"/>
      <c r="N302"/>
      <c r="O302"/>
      <c r="P302"/>
      <c r="Q302"/>
    </row>
    <row r="303" spans="1:17" x14ac:dyDescent="0.25">
      <c r="A303"/>
      <c r="B303"/>
      <c r="C303"/>
      <c r="D303" s="57"/>
      <c r="H303" s="57"/>
      <c r="I303" s="57"/>
      <c r="J303"/>
      <c r="K303"/>
      <c r="L303"/>
      <c r="M303"/>
      <c r="N303"/>
      <c r="O303"/>
      <c r="P303"/>
      <c r="Q303"/>
    </row>
    <row r="304" spans="1:17" x14ac:dyDescent="0.25">
      <c r="A304"/>
      <c r="B304"/>
      <c r="C304"/>
      <c r="D304" s="57"/>
      <c r="H304" s="57"/>
      <c r="I304" s="57"/>
      <c r="J304"/>
      <c r="K304"/>
      <c r="L304"/>
      <c r="M304"/>
      <c r="N304"/>
      <c r="O304"/>
      <c r="P304"/>
      <c r="Q304"/>
    </row>
    <row r="305" spans="1:17" x14ac:dyDescent="0.25">
      <c r="A305"/>
      <c r="B305"/>
      <c r="C305"/>
      <c r="D305" s="57"/>
      <c r="H305" s="57"/>
      <c r="I305" s="57"/>
      <c r="J305"/>
      <c r="K305"/>
      <c r="L305"/>
      <c r="M305"/>
      <c r="N305"/>
      <c r="O305"/>
      <c r="P305"/>
      <c r="Q305"/>
    </row>
    <row r="306" spans="1:17" x14ac:dyDescent="0.25">
      <c r="A306"/>
      <c r="B306"/>
      <c r="C306"/>
      <c r="D306" s="57"/>
      <c r="H306" s="57"/>
      <c r="I306" s="57"/>
      <c r="J306"/>
      <c r="K306"/>
      <c r="L306"/>
      <c r="M306"/>
      <c r="N306"/>
      <c r="O306"/>
      <c r="P306"/>
      <c r="Q306"/>
    </row>
    <row r="307" spans="1:17" x14ac:dyDescent="0.25">
      <c r="A307"/>
      <c r="B307"/>
      <c r="C307"/>
      <c r="D307" s="57"/>
      <c r="H307" s="57"/>
      <c r="I307" s="57"/>
      <c r="J307"/>
      <c r="K307"/>
      <c r="L307"/>
      <c r="M307"/>
      <c r="N307"/>
      <c r="O307"/>
      <c r="P307"/>
      <c r="Q307"/>
    </row>
    <row r="308" spans="1:17" x14ac:dyDescent="0.25">
      <c r="A308"/>
      <c r="B308"/>
      <c r="C308"/>
      <c r="D308" s="57"/>
      <c r="H308" s="57"/>
      <c r="I308" s="57"/>
      <c r="J308"/>
      <c r="K308"/>
      <c r="L308"/>
      <c r="M308"/>
      <c r="N308"/>
      <c r="O308"/>
      <c r="P308"/>
      <c r="Q308"/>
    </row>
    <row r="309" spans="1:17" x14ac:dyDescent="0.25">
      <c r="A309"/>
      <c r="B309"/>
      <c r="C309"/>
      <c r="D309" s="57"/>
      <c r="H309" s="57"/>
      <c r="I309" s="57"/>
      <c r="J309"/>
      <c r="K309"/>
      <c r="L309"/>
      <c r="M309"/>
      <c r="N309"/>
      <c r="O309"/>
      <c r="P309"/>
      <c r="Q309"/>
    </row>
    <row r="310" spans="1:17" x14ac:dyDescent="0.25">
      <c r="A310"/>
      <c r="B310"/>
      <c r="C310"/>
      <c r="D310" s="57"/>
      <c r="H310" s="57"/>
      <c r="I310" s="57"/>
      <c r="J310"/>
      <c r="K310"/>
      <c r="L310"/>
      <c r="M310"/>
      <c r="N310"/>
      <c r="O310"/>
      <c r="P310"/>
      <c r="Q310"/>
    </row>
    <row r="311" spans="1:17" x14ac:dyDescent="0.25">
      <c r="A311"/>
      <c r="B311"/>
      <c r="C311"/>
      <c r="D311" s="57"/>
      <c r="H311" s="57"/>
      <c r="I311" s="57"/>
      <c r="J311"/>
      <c r="K311"/>
      <c r="L311"/>
      <c r="M311"/>
      <c r="N311"/>
      <c r="O311"/>
      <c r="P311"/>
      <c r="Q311"/>
    </row>
    <row r="312" spans="1:17" x14ac:dyDescent="0.25">
      <c r="A312"/>
      <c r="B312"/>
      <c r="C312"/>
      <c r="D312" s="57"/>
      <c r="H312" s="57"/>
      <c r="I312" s="57"/>
      <c r="J312"/>
      <c r="K312"/>
      <c r="L312"/>
      <c r="M312"/>
      <c r="N312"/>
      <c r="O312"/>
      <c r="P312"/>
      <c r="Q312"/>
    </row>
    <row r="313" spans="1:17" x14ac:dyDescent="0.25">
      <c r="A313"/>
      <c r="B313"/>
      <c r="C313"/>
      <c r="D313" s="57"/>
      <c r="H313" s="57"/>
      <c r="I313" s="57"/>
      <c r="J313"/>
      <c r="K313"/>
      <c r="L313"/>
      <c r="M313"/>
      <c r="N313"/>
      <c r="O313"/>
      <c r="P313"/>
      <c r="Q313"/>
    </row>
    <row r="314" spans="1:17" x14ac:dyDescent="0.25">
      <c r="A314"/>
      <c r="B314"/>
      <c r="C314"/>
      <c r="D314" s="57"/>
      <c r="H314" s="57"/>
      <c r="I314" s="57"/>
      <c r="J314"/>
      <c r="K314"/>
      <c r="L314"/>
      <c r="M314"/>
      <c r="N314"/>
      <c r="O314"/>
      <c r="P314"/>
      <c r="Q314"/>
    </row>
    <row r="315" spans="1:17" x14ac:dyDescent="0.25">
      <c r="A315"/>
      <c r="B315"/>
      <c r="C315"/>
      <c r="D315" s="57"/>
      <c r="H315" s="57"/>
      <c r="I315" s="57"/>
      <c r="J315"/>
      <c r="K315"/>
      <c r="L315"/>
      <c r="M315"/>
      <c r="N315"/>
      <c r="O315"/>
      <c r="P315"/>
      <c r="Q315"/>
    </row>
    <row r="316" spans="1:17" x14ac:dyDescent="0.25">
      <c r="A316"/>
      <c r="B316"/>
      <c r="C316"/>
      <c r="D316" s="57"/>
      <c r="H316" s="57"/>
      <c r="I316" s="57"/>
      <c r="J316"/>
      <c r="K316"/>
      <c r="L316"/>
      <c r="M316"/>
      <c r="N316"/>
      <c r="O316"/>
      <c r="P316"/>
      <c r="Q316"/>
    </row>
    <row r="317" spans="1:17" x14ac:dyDescent="0.25">
      <c r="A317"/>
      <c r="B317"/>
      <c r="C317"/>
      <c r="D317" s="57"/>
      <c r="H317" s="57"/>
      <c r="I317" s="57"/>
      <c r="J317"/>
      <c r="K317"/>
      <c r="L317"/>
      <c r="M317"/>
      <c r="N317"/>
      <c r="O317"/>
      <c r="P317"/>
      <c r="Q317"/>
    </row>
    <row r="318" spans="1:17" x14ac:dyDescent="0.25">
      <c r="A318"/>
      <c r="B318"/>
      <c r="C318"/>
      <c r="D318" s="57"/>
      <c r="H318" s="57"/>
      <c r="I318" s="57"/>
      <c r="J318"/>
      <c r="K318"/>
      <c r="L318"/>
      <c r="M318"/>
      <c r="N318"/>
      <c r="O318"/>
      <c r="P318"/>
      <c r="Q318"/>
    </row>
    <row r="319" spans="1:17" x14ac:dyDescent="0.25">
      <c r="A319"/>
      <c r="B319"/>
      <c r="C319"/>
      <c r="D319" s="57"/>
      <c r="H319" s="57"/>
      <c r="I319" s="57"/>
      <c r="J319"/>
      <c r="K319"/>
      <c r="L319"/>
      <c r="M319"/>
      <c r="N319"/>
      <c r="O319"/>
      <c r="P319"/>
      <c r="Q319"/>
    </row>
    <row r="320" spans="1:17" x14ac:dyDescent="0.25">
      <c r="A320"/>
      <c r="B320"/>
      <c r="C320"/>
      <c r="D320" s="57"/>
      <c r="H320" s="57"/>
      <c r="I320" s="57"/>
      <c r="J320"/>
      <c r="K320"/>
      <c r="L320"/>
      <c r="M320"/>
      <c r="N320"/>
      <c r="O320"/>
      <c r="P320"/>
      <c r="Q320"/>
    </row>
    <row r="321" spans="1:17" x14ac:dyDescent="0.25">
      <c r="A321"/>
      <c r="B321"/>
      <c r="C321"/>
      <c r="D321" s="57"/>
      <c r="H321" s="57"/>
      <c r="I321" s="57"/>
      <c r="J321"/>
      <c r="K321"/>
      <c r="L321"/>
      <c r="M321"/>
      <c r="N321"/>
      <c r="O321"/>
      <c r="P321"/>
      <c r="Q321"/>
    </row>
    <row r="322" spans="1:17" x14ac:dyDescent="0.25">
      <c r="A322"/>
      <c r="B322"/>
      <c r="C322"/>
      <c r="D322" s="57"/>
      <c r="H322" s="57"/>
      <c r="I322" s="57"/>
      <c r="J322"/>
      <c r="K322"/>
      <c r="L322"/>
      <c r="M322"/>
      <c r="N322"/>
      <c r="O322"/>
      <c r="P322"/>
      <c r="Q322"/>
    </row>
    <row r="323" spans="1:17" x14ac:dyDescent="0.25">
      <c r="A323"/>
      <c r="B323"/>
      <c r="C323"/>
      <c r="D323" s="57"/>
      <c r="H323" s="57"/>
      <c r="I323" s="57"/>
      <c r="J323"/>
      <c r="K323"/>
      <c r="L323"/>
      <c r="M323"/>
      <c r="N323"/>
      <c r="O323"/>
      <c r="P323"/>
      <c r="Q323"/>
    </row>
    <row r="324" spans="1:17" x14ac:dyDescent="0.25">
      <c r="A324"/>
      <c r="B324"/>
      <c r="C324"/>
      <c r="D324" s="57"/>
      <c r="H324" s="57"/>
      <c r="I324" s="57"/>
      <c r="J324"/>
      <c r="K324"/>
      <c r="L324"/>
      <c r="M324"/>
      <c r="N324"/>
      <c r="O324"/>
      <c r="P324"/>
      <c r="Q324"/>
    </row>
    <row r="325" spans="1:17" x14ac:dyDescent="0.25">
      <c r="A325"/>
      <c r="B325"/>
      <c r="C325"/>
      <c r="D325" s="57"/>
      <c r="H325" s="57"/>
      <c r="I325" s="57"/>
      <c r="J325"/>
      <c r="K325"/>
      <c r="L325"/>
      <c r="M325"/>
      <c r="N325"/>
      <c r="O325"/>
      <c r="P325"/>
      <c r="Q325"/>
    </row>
    <row r="326" spans="1:17" x14ac:dyDescent="0.25">
      <c r="A326"/>
      <c r="B326"/>
      <c r="C326"/>
      <c r="D326" s="57"/>
      <c r="H326" s="57"/>
      <c r="I326" s="57"/>
      <c r="J326"/>
      <c r="K326"/>
      <c r="L326"/>
      <c r="M326"/>
      <c r="N326"/>
      <c r="O326"/>
      <c r="P326"/>
      <c r="Q326"/>
    </row>
    <row r="327" spans="1:17" x14ac:dyDescent="0.25">
      <c r="A327"/>
      <c r="B327"/>
      <c r="C327"/>
      <c r="D327" s="57"/>
      <c r="H327" s="57"/>
      <c r="I327" s="57"/>
      <c r="J327"/>
      <c r="K327"/>
      <c r="L327"/>
      <c r="M327"/>
      <c r="N327"/>
      <c r="O327"/>
      <c r="P327"/>
      <c r="Q327"/>
    </row>
    <row r="328" spans="1:17" x14ac:dyDescent="0.25">
      <c r="A328"/>
      <c r="B328"/>
      <c r="C328"/>
      <c r="D328" s="57"/>
      <c r="H328" s="57"/>
      <c r="I328" s="57"/>
      <c r="J328"/>
      <c r="K328"/>
      <c r="L328"/>
      <c r="M328"/>
      <c r="N328"/>
      <c r="O328"/>
      <c r="P328"/>
      <c r="Q328"/>
    </row>
    <row r="329" spans="1:17" x14ac:dyDescent="0.25">
      <c r="A329"/>
      <c r="B329"/>
      <c r="C329"/>
      <c r="D329" s="57"/>
      <c r="H329" s="57"/>
      <c r="I329" s="57"/>
      <c r="J329"/>
      <c r="K329"/>
      <c r="L329"/>
      <c r="M329"/>
      <c r="N329"/>
      <c r="O329"/>
      <c r="P329"/>
      <c r="Q329"/>
    </row>
    <row r="330" spans="1:17" x14ac:dyDescent="0.25">
      <c r="A330"/>
      <c r="B330"/>
      <c r="C330"/>
      <c r="D330" s="57"/>
      <c r="H330" s="57"/>
      <c r="I330" s="57"/>
      <c r="J330"/>
      <c r="K330"/>
      <c r="L330"/>
      <c r="M330"/>
      <c r="N330"/>
      <c r="O330"/>
      <c r="P330"/>
      <c r="Q330"/>
    </row>
    <row r="331" spans="1:17" x14ac:dyDescent="0.25">
      <c r="A331"/>
      <c r="B331"/>
      <c r="C331"/>
      <c r="D331" s="57"/>
      <c r="H331" s="57"/>
      <c r="I331" s="57"/>
      <c r="J331"/>
      <c r="K331"/>
      <c r="L331"/>
      <c r="M331"/>
      <c r="N331"/>
      <c r="O331"/>
      <c r="P331"/>
      <c r="Q331"/>
    </row>
    <row r="332" spans="1:17" x14ac:dyDescent="0.25">
      <c r="A332"/>
      <c r="B332"/>
      <c r="C332"/>
      <c r="D332" s="57"/>
      <c r="H332" s="57"/>
      <c r="I332" s="57"/>
      <c r="J332"/>
      <c r="K332"/>
      <c r="L332"/>
      <c r="M332"/>
      <c r="N332"/>
      <c r="O332"/>
      <c r="P332"/>
      <c r="Q332"/>
    </row>
    <row r="333" spans="1:17" x14ac:dyDescent="0.25">
      <c r="A333"/>
      <c r="B333"/>
      <c r="C333"/>
      <c r="D333" s="57"/>
      <c r="H333" s="57"/>
      <c r="I333" s="57"/>
      <c r="J333"/>
      <c r="K333"/>
      <c r="L333"/>
      <c r="M333"/>
      <c r="N333"/>
      <c r="O333"/>
      <c r="P333"/>
      <c r="Q333"/>
    </row>
    <row r="334" spans="1:17" x14ac:dyDescent="0.25">
      <c r="A334"/>
      <c r="B334"/>
      <c r="C334"/>
      <c r="D334" s="57"/>
      <c r="H334" s="57"/>
      <c r="I334" s="57"/>
      <c r="J334"/>
      <c r="K334"/>
      <c r="L334"/>
      <c r="M334"/>
      <c r="N334"/>
      <c r="O334"/>
      <c r="P334"/>
      <c r="Q334"/>
    </row>
    <row r="335" spans="1:17" x14ac:dyDescent="0.25">
      <c r="A335"/>
      <c r="B335"/>
      <c r="C335"/>
      <c r="D335" s="57"/>
      <c r="H335" s="57"/>
      <c r="I335" s="57"/>
      <c r="J335"/>
      <c r="K335"/>
      <c r="L335"/>
      <c r="M335"/>
      <c r="N335"/>
      <c r="O335"/>
      <c r="P335"/>
      <c r="Q335"/>
    </row>
    <row r="336" spans="1:17" x14ac:dyDescent="0.25">
      <c r="A336"/>
      <c r="B336"/>
      <c r="C336"/>
      <c r="D336" s="57"/>
      <c r="H336" s="57"/>
      <c r="I336" s="57"/>
      <c r="J336"/>
      <c r="K336"/>
      <c r="L336"/>
      <c r="M336"/>
      <c r="N336"/>
      <c r="O336"/>
      <c r="P336"/>
      <c r="Q336"/>
    </row>
    <row r="337" spans="1:17" x14ac:dyDescent="0.25">
      <c r="A337"/>
      <c r="B337"/>
      <c r="C337"/>
      <c r="D337" s="57"/>
      <c r="H337" s="57"/>
      <c r="I337" s="57"/>
      <c r="J337"/>
      <c r="K337"/>
      <c r="L337"/>
      <c r="M337"/>
      <c r="N337"/>
      <c r="O337"/>
      <c r="P337"/>
      <c r="Q337"/>
    </row>
    <row r="338" spans="1:17" x14ac:dyDescent="0.25">
      <c r="A338"/>
      <c r="B338"/>
      <c r="C338"/>
      <c r="D338" s="57"/>
      <c r="H338" s="57"/>
      <c r="I338" s="57"/>
      <c r="J338"/>
      <c r="K338"/>
      <c r="L338"/>
      <c r="M338"/>
      <c r="N338"/>
      <c r="O338"/>
      <c r="P338"/>
      <c r="Q338"/>
    </row>
    <row r="339" spans="1:17" x14ac:dyDescent="0.25">
      <c r="A339"/>
      <c r="B339"/>
      <c r="C339"/>
      <c r="D339" s="57"/>
      <c r="H339" s="57"/>
      <c r="I339" s="57"/>
      <c r="J339"/>
      <c r="K339"/>
      <c r="L339"/>
      <c r="M339"/>
      <c r="N339"/>
      <c r="O339"/>
      <c r="P339"/>
      <c r="Q339"/>
    </row>
    <row r="340" spans="1:17" x14ac:dyDescent="0.25">
      <c r="A340"/>
      <c r="B340"/>
      <c r="C340"/>
      <c r="D340" s="57"/>
      <c r="H340" s="57"/>
      <c r="I340" s="57"/>
      <c r="J340"/>
      <c r="K340"/>
      <c r="L340"/>
      <c r="M340"/>
      <c r="N340"/>
      <c r="O340"/>
      <c r="P340"/>
      <c r="Q340"/>
    </row>
    <row r="341" spans="1:17" x14ac:dyDescent="0.25">
      <c r="A341"/>
      <c r="B341"/>
      <c r="C341"/>
      <c r="D341" s="57"/>
      <c r="H341" s="57"/>
      <c r="I341" s="57"/>
      <c r="J341"/>
      <c r="K341"/>
      <c r="L341"/>
      <c r="M341"/>
      <c r="N341"/>
      <c r="O341"/>
      <c r="P341"/>
      <c r="Q341"/>
    </row>
    <row r="342" spans="1:17" x14ac:dyDescent="0.25">
      <c r="A342"/>
      <c r="B342"/>
      <c r="C342"/>
      <c r="D342" s="57"/>
      <c r="H342" s="57"/>
      <c r="I342" s="57"/>
      <c r="J342"/>
      <c r="K342"/>
      <c r="L342"/>
      <c r="M342"/>
      <c r="N342"/>
      <c r="O342"/>
      <c r="P342"/>
      <c r="Q342"/>
    </row>
    <row r="343" spans="1:17" x14ac:dyDescent="0.25">
      <c r="A343"/>
      <c r="B343"/>
      <c r="C343"/>
      <c r="D343" s="57"/>
      <c r="H343" s="57"/>
      <c r="I343" s="57"/>
      <c r="J343"/>
      <c r="K343"/>
      <c r="L343"/>
      <c r="M343"/>
      <c r="N343"/>
      <c r="O343"/>
      <c r="P343"/>
      <c r="Q343"/>
    </row>
    <row r="344" spans="1:17" x14ac:dyDescent="0.25">
      <c r="A344"/>
      <c r="B344"/>
      <c r="C344"/>
      <c r="D344" s="57"/>
      <c r="H344" s="57"/>
      <c r="I344" s="57"/>
      <c r="J344"/>
      <c r="K344"/>
      <c r="L344"/>
      <c r="M344"/>
      <c r="N344"/>
      <c r="O344"/>
      <c r="P344"/>
      <c r="Q344"/>
    </row>
    <row r="345" spans="1:17" x14ac:dyDescent="0.25">
      <c r="A345"/>
      <c r="B345"/>
      <c r="C345"/>
      <c r="D345" s="57"/>
      <c r="H345" s="57"/>
      <c r="I345" s="57"/>
      <c r="J345"/>
      <c r="K345"/>
      <c r="L345"/>
      <c r="M345"/>
      <c r="N345"/>
      <c r="O345"/>
      <c r="P345"/>
      <c r="Q345"/>
    </row>
    <row r="346" spans="1:17" x14ac:dyDescent="0.25">
      <c r="A346"/>
      <c r="B346"/>
      <c r="C346"/>
      <c r="D346" s="57"/>
      <c r="H346" s="57"/>
      <c r="I346" s="57"/>
      <c r="J346"/>
      <c r="K346"/>
      <c r="L346"/>
      <c r="M346"/>
      <c r="N346"/>
      <c r="O346"/>
      <c r="P346"/>
      <c r="Q346"/>
    </row>
    <row r="347" spans="1:17" x14ac:dyDescent="0.25">
      <c r="A347"/>
      <c r="B347"/>
      <c r="C347"/>
      <c r="D347" s="57"/>
      <c r="H347" s="57"/>
      <c r="I347" s="57"/>
      <c r="J347"/>
      <c r="K347"/>
      <c r="L347"/>
      <c r="M347"/>
      <c r="N347"/>
      <c r="O347"/>
      <c r="P347"/>
      <c r="Q347"/>
    </row>
    <row r="348" spans="1:17" x14ac:dyDescent="0.25">
      <c r="A348"/>
      <c r="B348"/>
      <c r="C348"/>
      <c r="D348" s="57"/>
      <c r="H348" s="57"/>
      <c r="I348" s="57"/>
      <c r="J348"/>
      <c r="K348"/>
      <c r="L348"/>
      <c r="M348"/>
      <c r="N348"/>
      <c r="O348"/>
      <c r="P348"/>
      <c r="Q348"/>
    </row>
    <row r="349" spans="1:17" x14ac:dyDescent="0.25">
      <c r="A349"/>
      <c r="B349"/>
      <c r="C349"/>
      <c r="D349" s="57"/>
      <c r="H349" s="57"/>
      <c r="I349" s="57"/>
      <c r="J349"/>
      <c r="K349"/>
      <c r="L349"/>
      <c r="M349"/>
      <c r="N349"/>
      <c r="O349"/>
      <c r="P349"/>
      <c r="Q349"/>
    </row>
    <row r="350" spans="1:17" x14ac:dyDescent="0.25">
      <c r="A350"/>
      <c r="B350"/>
      <c r="C350"/>
      <c r="D350" s="57"/>
      <c r="H350" s="57"/>
      <c r="I350" s="57"/>
      <c r="J350"/>
      <c r="K350"/>
      <c r="L350"/>
      <c r="M350"/>
      <c r="N350"/>
      <c r="O350"/>
      <c r="P350"/>
      <c r="Q350"/>
    </row>
    <row r="351" spans="1:17" x14ac:dyDescent="0.25">
      <c r="A351"/>
      <c r="B351"/>
      <c r="C351"/>
      <c r="D351" s="57"/>
      <c r="H351" s="57"/>
      <c r="I351" s="57"/>
      <c r="J351"/>
      <c r="K351"/>
      <c r="L351"/>
      <c r="M351"/>
      <c r="N351"/>
      <c r="O351"/>
      <c r="P351"/>
      <c r="Q351"/>
    </row>
    <row r="352" spans="1:17" x14ac:dyDescent="0.25">
      <c r="A352"/>
      <c r="B352"/>
      <c r="C352"/>
      <c r="D352" s="57"/>
      <c r="H352" s="57"/>
      <c r="I352" s="57"/>
      <c r="J352"/>
      <c r="K352"/>
      <c r="L352"/>
      <c r="M352"/>
      <c r="N352"/>
      <c r="O352"/>
      <c r="P352"/>
      <c r="Q352"/>
    </row>
    <row r="353" spans="1:17" x14ac:dyDescent="0.25">
      <c r="A353"/>
      <c r="B353"/>
      <c r="C353"/>
      <c r="D353" s="57"/>
      <c r="H353" s="57"/>
      <c r="I353" s="57"/>
      <c r="J353"/>
      <c r="K353"/>
      <c r="L353"/>
      <c r="M353"/>
      <c r="N353"/>
      <c r="O353"/>
      <c r="P353"/>
      <c r="Q353"/>
    </row>
    <row r="354" spans="1:17" x14ac:dyDescent="0.25">
      <c r="A354"/>
      <c r="B354"/>
      <c r="C354"/>
      <c r="D354" s="57"/>
      <c r="H354" s="57"/>
      <c r="I354" s="57"/>
      <c r="J354"/>
      <c r="K354"/>
      <c r="L354"/>
      <c r="M354"/>
      <c r="N354"/>
      <c r="O354"/>
      <c r="P354"/>
      <c r="Q354"/>
    </row>
    <row r="355" spans="1:17" x14ac:dyDescent="0.25">
      <c r="A355"/>
      <c r="B355"/>
      <c r="C355"/>
      <c r="D355" s="57"/>
      <c r="H355" s="57"/>
      <c r="I355" s="57"/>
      <c r="J355"/>
      <c r="K355"/>
      <c r="L355"/>
      <c r="M355"/>
      <c r="N355"/>
      <c r="O355"/>
      <c r="P355"/>
      <c r="Q355"/>
    </row>
    <row r="356" spans="1:17" x14ac:dyDescent="0.25">
      <c r="A356"/>
      <c r="B356"/>
      <c r="C356"/>
      <c r="D356" s="57"/>
      <c r="H356" s="57"/>
      <c r="I356" s="57"/>
      <c r="J356"/>
      <c r="K356"/>
      <c r="L356"/>
      <c r="M356"/>
      <c r="N356"/>
      <c r="O356"/>
      <c r="P356"/>
      <c r="Q356"/>
    </row>
    <row r="357" spans="1:17" x14ac:dyDescent="0.25">
      <c r="A357"/>
      <c r="B357"/>
      <c r="C357"/>
      <c r="D357" s="57"/>
      <c r="H357" s="57"/>
      <c r="I357" s="57"/>
      <c r="J357"/>
      <c r="K357"/>
      <c r="L357"/>
      <c r="M357"/>
      <c r="N357"/>
      <c r="O357"/>
      <c r="P357"/>
      <c r="Q357"/>
    </row>
    <row r="358" spans="1:17" x14ac:dyDescent="0.25">
      <c r="A358"/>
      <c r="B358"/>
      <c r="C358"/>
      <c r="D358" s="57"/>
      <c r="H358" s="57"/>
      <c r="I358" s="57"/>
      <c r="J358"/>
      <c r="K358"/>
      <c r="L358"/>
      <c r="M358"/>
      <c r="N358"/>
      <c r="O358"/>
      <c r="P358"/>
      <c r="Q358"/>
    </row>
    <row r="359" spans="1:17" x14ac:dyDescent="0.25">
      <c r="A359"/>
      <c r="B359"/>
      <c r="C359"/>
      <c r="D359" s="57"/>
      <c r="H359" s="57"/>
      <c r="I359" s="57"/>
      <c r="J359"/>
      <c r="K359"/>
      <c r="L359"/>
      <c r="M359"/>
      <c r="N359"/>
      <c r="O359"/>
      <c r="P359"/>
      <c r="Q359"/>
    </row>
    <row r="360" spans="1:17" x14ac:dyDescent="0.25">
      <c r="A360"/>
      <c r="B360"/>
      <c r="C360"/>
      <c r="D360" s="57"/>
      <c r="H360" s="57"/>
      <c r="I360" s="57"/>
      <c r="J360"/>
      <c r="K360"/>
      <c r="L360"/>
      <c r="M360"/>
      <c r="N360"/>
      <c r="O360"/>
      <c r="P360"/>
      <c r="Q360"/>
    </row>
    <row r="361" spans="1:17" x14ac:dyDescent="0.25">
      <c r="A361"/>
      <c r="B361"/>
      <c r="C361"/>
      <c r="D361" s="57"/>
      <c r="H361" s="57"/>
      <c r="I361" s="57"/>
      <c r="J361"/>
      <c r="K361"/>
      <c r="L361"/>
      <c r="M361"/>
      <c r="N361"/>
      <c r="O361"/>
      <c r="P361"/>
      <c r="Q361"/>
    </row>
    <row r="362" spans="1:17" x14ac:dyDescent="0.25">
      <c r="A362"/>
      <c r="B362"/>
      <c r="C362"/>
      <c r="D362" s="57"/>
      <c r="H362" s="57"/>
      <c r="I362" s="57"/>
      <c r="J362"/>
      <c r="K362"/>
      <c r="L362"/>
      <c r="M362"/>
      <c r="N362"/>
      <c r="O362"/>
      <c r="P362"/>
      <c r="Q362"/>
    </row>
    <row r="363" spans="1:17" x14ac:dyDescent="0.25">
      <c r="A363"/>
      <c r="B363"/>
      <c r="C363"/>
      <c r="D363" s="57"/>
      <c r="H363" s="57"/>
      <c r="I363" s="57"/>
      <c r="J363"/>
      <c r="K363"/>
      <c r="L363"/>
      <c r="M363"/>
      <c r="N363"/>
      <c r="O363"/>
      <c r="P363"/>
      <c r="Q363"/>
    </row>
    <row r="364" spans="1:17" x14ac:dyDescent="0.25">
      <c r="A364"/>
      <c r="B364"/>
      <c r="C364"/>
      <c r="D364" s="57"/>
      <c r="H364" s="57"/>
      <c r="I364" s="57"/>
      <c r="J364"/>
      <c r="K364"/>
      <c r="L364"/>
      <c r="M364"/>
      <c r="N364"/>
      <c r="O364"/>
      <c r="P364"/>
      <c r="Q364"/>
    </row>
    <row r="365" spans="1:17" x14ac:dyDescent="0.25">
      <c r="A365"/>
      <c r="B365"/>
      <c r="C365"/>
      <c r="D365" s="57"/>
      <c r="H365" s="57"/>
      <c r="I365" s="57"/>
      <c r="J365"/>
      <c r="K365"/>
      <c r="L365"/>
      <c r="M365"/>
      <c r="N365"/>
      <c r="O365"/>
      <c r="P365"/>
      <c r="Q365"/>
    </row>
    <row r="366" spans="1:17" x14ac:dyDescent="0.25">
      <c r="A366"/>
      <c r="B366"/>
      <c r="C366"/>
      <c r="D366" s="57"/>
      <c r="H366" s="57"/>
      <c r="I366" s="57"/>
      <c r="J366"/>
      <c r="K366"/>
      <c r="L366"/>
      <c r="M366"/>
      <c r="N366"/>
      <c r="O366"/>
      <c r="P366"/>
      <c r="Q366"/>
    </row>
    <row r="367" spans="1:17" x14ac:dyDescent="0.25">
      <c r="A367"/>
      <c r="B367"/>
      <c r="C367"/>
      <c r="D367" s="57"/>
      <c r="H367" s="57"/>
      <c r="I367" s="57"/>
      <c r="J367"/>
      <c r="K367"/>
      <c r="L367"/>
      <c r="M367"/>
      <c r="N367"/>
      <c r="O367"/>
      <c r="P367"/>
      <c r="Q367"/>
    </row>
    <row r="368" spans="1:17" x14ac:dyDescent="0.25">
      <c r="A368"/>
      <c r="B368"/>
      <c r="C368"/>
      <c r="D368" s="57"/>
      <c r="H368" s="57"/>
      <c r="I368" s="57"/>
      <c r="J368"/>
      <c r="K368"/>
      <c r="L368"/>
      <c r="M368"/>
      <c r="N368"/>
      <c r="O368"/>
      <c r="P368"/>
      <c r="Q368"/>
    </row>
    <row r="369" spans="1:17" x14ac:dyDescent="0.25">
      <c r="A369"/>
      <c r="B369"/>
      <c r="C369"/>
      <c r="D369" s="57"/>
      <c r="H369" s="57"/>
      <c r="I369" s="57"/>
      <c r="J369"/>
      <c r="K369"/>
      <c r="L369"/>
      <c r="M369"/>
      <c r="N369"/>
      <c r="O369"/>
      <c r="P369"/>
      <c r="Q369"/>
    </row>
    <row r="370" spans="1:17" x14ac:dyDescent="0.25">
      <c r="A370"/>
      <c r="B370"/>
      <c r="C370"/>
      <c r="D370" s="57"/>
      <c r="H370" s="57"/>
      <c r="I370" s="57"/>
      <c r="J370"/>
      <c r="K370"/>
      <c r="L370"/>
      <c r="M370"/>
      <c r="N370"/>
      <c r="O370"/>
      <c r="P370"/>
      <c r="Q370"/>
    </row>
    <row r="371" spans="1:17" x14ac:dyDescent="0.25">
      <c r="A371"/>
      <c r="B371"/>
      <c r="C371"/>
      <c r="D371" s="57"/>
      <c r="H371" s="57"/>
      <c r="I371" s="57"/>
      <c r="J371"/>
      <c r="K371"/>
      <c r="L371"/>
      <c r="M371"/>
      <c r="N371"/>
      <c r="O371"/>
      <c r="P371"/>
      <c r="Q371"/>
    </row>
    <row r="372" spans="1:17" x14ac:dyDescent="0.25">
      <c r="A372"/>
      <c r="B372"/>
      <c r="C372"/>
      <c r="D372" s="57"/>
      <c r="H372" s="57"/>
      <c r="I372" s="57"/>
      <c r="J372"/>
      <c r="K372"/>
      <c r="L372"/>
      <c r="M372"/>
      <c r="N372"/>
      <c r="O372"/>
      <c r="P372"/>
      <c r="Q372"/>
    </row>
    <row r="373" spans="1:17" x14ac:dyDescent="0.25">
      <c r="A373"/>
      <c r="B373"/>
      <c r="C373"/>
      <c r="D373" s="57"/>
      <c r="H373" s="57"/>
      <c r="I373" s="57"/>
      <c r="J373"/>
      <c r="K373"/>
      <c r="L373"/>
      <c r="M373"/>
      <c r="N373"/>
      <c r="O373"/>
      <c r="P373"/>
      <c r="Q373"/>
    </row>
    <row r="374" spans="1:17" x14ac:dyDescent="0.25">
      <c r="A374"/>
      <c r="B374"/>
      <c r="C374"/>
      <c r="D374" s="57"/>
      <c r="H374" s="57"/>
      <c r="I374" s="57"/>
      <c r="J374"/>
      <c r="K374"/>
      <c r="L374"/>
      <c r="M374"/>
      <c r="N374"/>
      <c r="O374"/>
      <c r="P374"/>
      <c r="Q374"/>
    </row>
    <row r="375" spans="1:17" x14ac:dyDescent="0.25">
      <c r="A375"/>
      <c r="B375"/>
      <c r="C375"/>
      <c r="D375" s="57"/>
      <c r="H375" s="57"/>
      <c r="I375" s="57"/>
      <c r="J375"/>
      <c r="K375"/>
      <c r="L375"/>
      <c r="M375"/>
      <c r="N375"/>
      <c r="O375"/>
      <c r="P375"/>
      <c r="Q375"/>
    </row>
    <row r="376" spans="1:17" x14ac:dyDescent="0.25">
      <c r="A376"/>
      <c r="B376"/>
      <c r="C376"/>
      <c r="D376" s="57"/>
      <c r="H376" s="57"/>
      <c r="I376" s="57"/>
      <c r="J376"/>
      <c r="K376"/>
      <c r="L376"/>
      <c r="M376"/>
      <c r="N376"/>
      <c r="O376"/>
      <c r="P376"/>
      <c r="Q376"/>
    </row>
    <row r="377" spans="1:17" x14ac:dyDescent="0.25">
      <c r="A377"/>
      <c r="B377"/>
      <c r="C377"/>
      <c r="D377" s="57"/>
      <c r="H377" s="57"/>
      <c r="I377" s="57"/>
      <c r="J377"/>
      <c r="K377"/>
      <c r="L377"/>
      <c r="M377"/>
      <c r="N377"/>
      <c r="O377"/>
      <c r="P377"/>
      <c r="Q377"/>
    </row>
    <row r="378" spans="1:17" x14ac:dyDescent="0.25">
      <c r="A378"/>
      <c r="B378"/>
      <c r="C378"/>
      <c r="D378" s="57"/>
      <c r="H378" s="57"/>
      <c r="I378" s="57"/>
      <c r="J378"/>
      <c r="K378"/>
      <c r="L378"/>
      <c r="M378"/>
      <c r="N378"/>
      <c r="O378"/>
      <c r="P378"/>
      <c r="Q378"/>
    </row>
    <row r="379" spans="1:17" x14ac:dyDescent="0.25">
      <c r="A379"/>
      <c r="B379"/>
      <c r="C379"/>
      <c r="D379" s="57"/>
      <c r="H379" s="57"/>
      <c r="I379" s="57"/>
      <c r="J379"/>
      <c r="K379"/>
      <c r="L379"/>
      <c r="M379"/>
      <c r="N379"/>
      <c r="O379"/>
      <c r="P379"/>
      <c r="Q379"/>
    </row>
    <row r="380" spans="1:17" x14ac:dyDescent="0.25">
      <c r="A380"/>
      <c r="B380"/>
      <c r="C380"/>
      <c r="D380" s="57"/>
      <c r="H380" s="57"/>
      <c r="I380" s="57"/>
      <c r="J380"/>
      <c r="K380"/>
      <c r="L380"/>
      <c r="M380"/>
      <c r="N380"/>
      <c r="O380"/>
      <c r="P380"/>
      <c r="Q380"/>
    </row>
    <row r="381" spans="1:17" x14ac:dyDescent="0.25">
      <c r="A381"/>
      <c r="B381"/>
      <c r="C381"/>
      <c r="D381" s="57"/>
      <c r="H381" s="57"/>
      <c r="I381" s="57"/>
      <c r="J381"/>
      <c r="K381"/>
      <c r="L381"/>
      <c r="M381"/>
      <c r="N381"/>
      <c r="O381"/>
      <c r="P381"/>
      <c r="Q381"/>
    </row>
    <row r="382" spans="1:17" x14ac:dyDescent="0.25">
      <c r="A382"/>
      <c r="B382"/>
      <c r="C382"/>
      <c r="D382" s="57"/>
      <c r="H382" s="57"/>
      <c r="I382" s="57"/>
      <c r="J382"/>
      <c r="K382"/>
      <c r="L382"/>
      <c r="M382"/>
      <c r="N382"/>
      <c r="O382"/>
      <c r="P382"/>
      <c r="Q382"/>
    </row>
    <row r="383" spans="1:17" x14ac:dyDescent="0.25">
      <c r="A383"/>
      <c r="B383"/>
      <c r="C383"/>
      <c r="D383" s="57"/>
      <c r="H383" s="57"/>
      <c r="I383" s="57"/>
      <c r="J383"/>
      <c r="K383"/>
      <c r="L383"/>
      <c r="M383"/>
      <c r="N383"/>
      <c r="O383"/>
      <c r="P383"/>
      <c r="Q383"/>
    </row>
    <row r="384" spans="1:17" x14ac:dyDescent="0.25">
      <c r="A384"/>
      <c r="B384"/>
      <c r="C384"/>
      <c r="D384" s="57"/>
      <c r="H384" s="57"/>
      <c r="I384" s="57"/>
      <c r="J384"/>
      <c r="K384"/>
      <c r="L384"/>
      <c r="M384"/>
      <c r="N384"/>
      <c r="O384"/>
      <c r="P384"/>
      <c r="Q384"/>
    </row>
    <row r="385" spans="1:17" x14ac:dyDescent="0.25">
      <c r="A385"/>
      <c r="B385"/>
      <c r="C385"/>
      <c r="D385" s="57"/>
      <c r="H385" s="57"/>
      <c r="I385" s="57"/>
      <c r="J385"/>
      <c r="K385"/>
      <c r="L385"/>
      <c r="M385"/>
      <c r="N385"/>
      <c r="O385"/>
      <c r="P385"/>
      <c r="Q385"/>
    </row>
    <row r="386" spans="1:17" x14ac:dyDescent="0.25">
      <c r="A386"/>
      <c r="B386"/>
      <c r="C386"/>
      <c r="D386" s="57"/>
      <c r="H386" s="57"/>
      <c r="I386" s="57"/>
      <c r="J386"/>
      <c r="K386"/>
      <c r="L386"/>
      <c r="M386"/>
      <c r="N386"/>
      <c r="O386"/>
      <c r="P386"/>
      <c r="Q386"/>
    </row>
    <row r="387" spans="1:17" x14ac:dyDescent="0.25">
      <c r="A387"/>
      <c r="B387"/>
      <c r="C387"/>
      <c r="D387" s="57"/>
      <c r="H387" s="57"/>
      <c r="I387" s="57"/>
      <c r="J387"/>
      <c r="K387"/>
      <c r="L387"/>
      <c r="M387"/>
      <c r="N387"/>
      <c r="O387"/>
      <c r="P387"/>
      <c r="Q387"/>
    </row>
    <row r="388" spans="1:17" x14ac:dyDescent="0.25">
      <c r="A388"/>
      <c r="B388"/>
      <c r="C388"/>
      <c r="D388" s="57"/>
      <c r="H388" s="57"/>
      <c r="I388" s="57"/>
      <c r="J388"/>
      <c r="K388"/>
      <c r="L388"/>
      <c r="M388"/>
      <c r="N388"/>
      <c r="O388"/>
      <c r="P388"/>
      <c r="Q388"/>
    </row>
    <row r="389" spans="1:17" x14ac:dyDescent="0.25">
      <c r="A389"/>
      <c r="B389"/>
      <c r="C389"/>
      <c r="D389" s="57"/>
      <c r="H389" s="57"/>
      <c r="I389" s="57"/>
      <c r="J389"/>
      <c r="K389"/>
      <c r="L389"/>
      <c r="M389"/>
      <c r="N389"/>
      <c r="O389"/>
      <c r="P389"/>
      <c r="Q389"/>
    </row>
    <row r="390" spans="1:17" x14ac:dyDescent="0.25">
      <c r="A390"/>
      <c r="B390"/>
      <c r="C390"/>
      <c r="D390" s="57"/>
      <c r="H390" s="57"/>
      <c r="I390" s="57"/>
      <c r="J390"/>
      <c r="K390"/>
      <c r="L390"/>
      <c r="M390"/>
      <c r="N390"/>
      <c r="O390"/>
      <c r="P390"/>
      <c r="Q390"/>
    </row>
    <row r="391" spans="1:17" x14ac:dyDescent="0.25">
      <c r="A391"/>
      <c r="B391"/>
      <c r="C391"/>
      <c r="D391" s="57"/>
      <c r="H391" s="57"/>
      <c r="I391" s="57"/>
      <c r="J391"/>
      <c r="K391"/>
      <c r="L391"/>
      <c r="M391"/>
      <c r="N391"/>
      <c r="O391"/>
      <c r="P391"/>
      <c r="Q391"/>
    </row>
    <row r="392" spans="1:17" x14ac:dyDescent="0.25">
      <c r="A392"/>
      <c r="B392"/>
      <c r="C392"/>
      <c r="D392" s="57"/>
      <c r="H392" s="57"/>
      <c r="I392" s="57"/>
      <c r="J392"/>
      <c r="K392"/>
      <c r="L392"/>
      <c r="M392"/>
      <c r="N392"/>
      <c r="O392"/>
      <c r="P392"/>
      <c r="Q392"/>
    </row>
    <row r="393" spans="1:17" x14ac:dyDescent="0.25">
      <c r="A393"/>
      <c r="B393"/>
      <c r="C393"/>
      <c r="D393" s="57"/>
      <c r="H393" s="57"/>
      <c r="I393" s="57"/>
      <c r="J393"/>
      <c r="K393"/>
      <c r="L393"/>
      <c r="M393"/>
      <c r="N393"/>
      <c r="O393"/>
      <c r="P393"/>
      <c r="Q393"/>
    </row>
    <row r="394" spans="1:17" x14ac:dyDescent="0.25">
      <c r="A394"/>
      <c r="B394"/>
      <c r="C394"/>
      <c r="D394" s="57"/>
      <c r="H394" s="57"/>
      <c r="I394" s="57"/>
      <c r="J394"/>
      <c r="K394"/>
      <c r="L394"/>
      <c r="M394"/>
      <c r="N394"/>
      <c r="O394"/>
      <c r="P394"/>
      <c r="Q394"/>
    </row>
    <row r="395" spans="1:17" x14ac:dyDescent="0.25">
      <c r="A395"/>
      <c r="B395"/>
      <c r="C395"/>
      <c r="D395" s="57"/>
      <c r="H395" s="57"/>
      <c r="I395" s="57"/>
      <c r="J395"/>
      <c r="K395"/>
      <c r="L395"/>
      <c r="M395"/>
      <c r="N395"/>
      <c r="O395"/>
      <c r="P395"/>
      <c r="Q395"/>
    </row>
    <row r="396" spans="1:17" x14ac:dyDescent="0.25">
      <c r="A396"/>
      <c r="B396"/>
      <c r="C396"/>
      <c r="D396" s="57"/>
      <c r="H396" s="57"/>
      <c r="I396" s="57"/>
      <c r="J396"/>
      <c r="K396"/>
      <c r="L396"/>
      <c r="M396"/>
      <c r="N396"/>
      <c r="O396"/>
      <c r="P396"/>
      <c r="Q396"/>
    </row>
    <row r="397" spans="1:17" x14ac:dyDescent="0.25">
      <c r="A397"/>
      <c r="B397"/>
      <c r="C397"/>
      <c r="D397" s="57"/>
      <c r="H397" s="57"/>
      <c r="I397" s="57"/>
      <c r="J397"/>
      <c r="K397"/>
      <c r="L397"/>
      <c r="M397"/>
      <c r="N397"/>
      <c r="O397"/>
      <c r="P397"/>
      <c r="Q397"/>
    </row>
    <row r="398" spans="1:17" x14ac:dyDescent="0.25">
      <c r="A398"/>
      <c r="B398"/>
      <c r="C398"/>
      <c r="D398" s="57"/>
      <c r="H398" s="57"/>
      <c r="I398" s="57"/>
      <c r="J398"/>
      <c r="K398"/>
      <c r="L398"/>
      <c r="M398"/>
      <c r="N398"/>
      <c r="O398"/>
      <c r="P398"/>
      <c r="Q398"/>
    </row>
    <row r="399" spans="1:17" x14ac:dyDescent="0.25">
      <c r="A399"/>
      <c r="B399"/>
      <c r="C399"/>
      <c r="D399" s="57"/>
      <c r="H399" s="57"/>
      <c r="I399" s="57"/>
      <c r="J399"/>
      <c r="K399"/>
      <c r="L399"/>
      <c r="M399"/>
      <c r="N399"/>
      <c r="O399"/>
      <c r="P399"/>
      <c r="Q399"/>
    </row>
    <row r="400" spans="1:17" x14ac:dyDescent="0.25">
      <c r="A400"/>
      <c r="B400"/>
      <c r="C400"/>
      <c r="D400" s="57"/>
      <c r="H400" s="57"/>
      <c r="I400" s="57"/>
      <c r="J400"/>
      <c r="K400"/>
      <c r="L400"/>
      <c r="M400"/>
      <c r="N400"/>
      <c r="O400"/>
      <c r="P400"/>
      <c r="Q400"/>
    </row>
    <row r="401" spans="1:17" x14ac:dyDescent="0.25">
      <c r="A401"/>
      <c r="B401"/>
      <c r="C401"/>
      <c r="D401" s="57"/>
      <c r="H401" s="57"/>
      <c r="I401" s="57"/>
      <c r="J401"/>
      <c r="K401"/>
      <c r="L401"/>
      <c r="M401"/>
      <c r="N401"/>
      <c r="O401"/>
      <c r="P401"/>
      <c r="Q401"/>
    </row>
    <row r="402" spans="1:17" x14ac:dyDescent="0.25">
      <c r="A402"/>
      <c r="B402"/>
      <c r="C402"/>
      <c r="D402" s="57"/>
      <c r="H402" s="57"/>
      <c r="I402" s="57"/>
      <c r="J402"/>
      <c r="K402"/>
      <c r="L402"/>
      <c r="M402"/>
      <c r="N402"/>
      <c r="O402"/>
      <c r="P402"/>
      <c r="Q402"/>
    </row>
    <row r="403" spans="1:17" x14ac:dyDescent="0.25">
      <c r="A403"/>
      <c r="B403"/>
      <c r="C403"/>
      <c r="D403" s="57"/>
      <c r="H403" s="57"/>
      <c r="I403" s="57"/>
      <c r="J403"/>
      <c r="K403"/>
      <c r="L403"/>
      <c r="M403"/>
      <c r="N403"/>
      <c r="O403"/>
      <c r="P403"/>
      <c r="Q403"/>
    </row>
    <row r="404" spans="1:17" x14ac:dyDescent="0.25">
      <c r="A404"/>
      <c r="B404"/>
      <c r="C404"/>
      <c r="D404" s="57"/>
      <c r="H404" s="57"/>
      <c r="I404" s="57"/>
      <c r="J404"/>
      <c r="K404"/>
      <c r="L404"/>
      <c r="M404"/>
      <c r="N404"/>
      <c r="O404"/>
      <c r="P404"/>
      <c r="Q404"/>
    </row>
    <row r="405" spans="1:17" x14ac:dyDescent="0.25">
      <c r="A405"/>
      <c r="B405"/>
      <c r="C405"/>
      <c r="D405" s="57"/>
      <c r="H405" s="57"/>
      <c r="I405" s="57"/>
      <c r="J405"/>
      <c r="K405"/>
      <c r="L405"/>
      <c r="M405"/>
      <c r="N405"/>
      <c r="O405"/>
      <c r="P405"/>
      <c r="Q405"/>
    </row>
    <row r="406" spans="1:17" x14ac:dyDescent="0.25">
      <c r="A406"/>
      <c r="B406"/>
      <c r="C406"/>
      <c r="D406" s="57"/>
      <c r="H406" s="57"/>
      <c r="I406" s="57"/>
      <c r="J406"/>
      <c r="K406"/>
      <c r="L406"/>
      <c r="M406"/>
      <c r="N406"/>
      <c r="O406"/>
      <c r="P406"/>
      <c r="Q406"/>
    </row>
    <row r="407" spans="1:17" x14ac:dyDescent="0.25">
      <c r="A407"/>
      <c r="B407"/>
      <c r="C407"/>
      <c r="D407" s="57"/>
      <c r="H407" s="57"/>
      <c r="I407" s="57"/>
      <c r="J407"/>
      <c r="K407"/>
      <c r="L407"/>
      <c r="M407"/>
      <c r="N407"/>
      <c r="O407"/>
      <c r="P407"/>
      <c r="Q407"/>
    </row>
    <row r="408" spans="1:17" x14ac:dyDescent="0.25">
      <c r="A408"/>
      <c r="B408"/>
      <c r="C408"/>
      <c r="D408" s="57"/>
      <c r="H408" s="57"/>
      <c r="I408" s="57"/>
      <c r="J408"/>
      <c r="K408"/>
      <c r="L408"/>
      <c r="M408"/>
      <c r="N408"/>
      <c r="O408"/>
      <c r="P408"/>
      <c r="Q408"/>
    </row>
    <row r="409" spans="1:17" x14ac:dyDescent="0.25">
      <c r="A409"/>
      <c r="B409"/>
      <c r="C409"/>
      <c r="D409" s="57"/>
      <c r="H409" s="57"/>
      <c r="I409" s="57"/>
      <c r="J409"/>
      <c r="K409"/>
      <c r="L409"/>
      <c r="M409"/>
      <c r="N409"/>
      <c r="O409"/>
      <c r="P409"/>
      <c r="Q409"/>
    </row>
    <row r="410" spans="1:17" x14ac:dyDescent="0.25">
      <c r="A410"/>
      <c r="B410"/>
      <c r="C410"/>
      <c r="D410" s="57"/>
      <c r="H410" s="57"/>
      <c r="I410" s="57"/>
      <c r="J410"/>
      <c r="K410"/>
      <c r="L410"/>
      <c r="M410"/>
      <c r="N410"/>
      <c r="O410"/>
      <c r="P410"/>
      <c r="Q410"/>
    </row>
    <row r="411" spans="1:17" x14ac:dyDescent="0.25">
      <c r="A411"/>
      <c r="B411"/>
      <c r="C411"/>
      <c r="D411" s="57"/>
      <c r="H411" s="57"/>
      <c r="I411" s="57"/>
      <c r="J411"/>
      <c r="K411"/>
      <c r="L411"/>
      <c r="M411"/>
      <c r="N411"/>
      <c r="O411"/>
      <c r="P411"/>
      <c r="Q411"/>
    </row>
    <row r="412" spans="1:17" x14ac:dyDescent="0.25">
      <c r="A412"/>
      <c r="B412"/>
      <c r="C412"/>
      <c r="D412" s="57"/>
      <c r="H412" s="57"/>
      <c r="I412" s="57"/>
      <c r="J412"/>
      <c r="K412"/>
      <c r="L412"/>
      <c r="M412"/>
      <c r="N412"/>
      <c r="O412"/>
      <c r="P412"/>
      <c r="Q412"/>
    </row>
    <row r="413" spans="1:17" x14ac:dyDescent="0.25">
      <c r="A413"/>
      <c r="B413"/>
      <c r="C413"/>
      <c r="D413" s="57"/>
      <c r="H413" s="57"/>
      <c r="I413" s="57"/>
      <c r="J413"/>
      <c r="K413"/>
      <c r="L413"/>
      <c r="M413"/>
      <c r="N413"/>
      <c r="O413"/>
      <c r="P413"/>
      <c r="Q413"/>
    </row>
    <row r="414" spans="1:17" x14ac:dyDescent="0.25">
      <c r="A414"/>
      <c r="B414"/>
      <c r="C414"/>
      <c r="D414" s="57"/>
      <c r="H414" s="57"/>
      <c r="I414" s="57"/>
      <c r="J414"/>
      <c r="K414"/>
      <c r="L414"/>
      <c r="M414"/>
      <c r="N414"/>
      <c r="O414"/>
      <c r="P414"/>
      <c r="Q414"/>
    </row>
    <row r="415" spans="1:17" x14ac:dyDescent="0.25">
      <c r="A415"/>
      <c r="B415"/>
      <c r="C415"/>
      <c r="D415" s="57"/>
      <c r="H415" s="57"/>
      <c r="I415" s="57"/>
      <c r="J415"/>
      <c r="K415"/>
      <c r="L415"/>
      <c r="M415"/>
      <c r="N415"/>
      <c r="O415"/>
      <c r="P415"/>
      <c r="Q415"/>
    </row>
    <row r="416" spans="1:17" x14ac:dyDescent="0.25">
      <c r="A416"/>
      <c r="B416"/>
      <c r="C416"/>
      <c r="D416" s="57"/>
      <c r="H416" s="57"/>
      <c r="I416" s="57"/>
      <c r="J416"/>
      <c r="K416"/>
      <c r="L416"/>
      <c r="M416"/>
      <c r="N416"/>
      <c r="O416"/>
      <c r="P416"/>
      <c r="Q416"/>
    </row>
    <row r="417" spans="1:17" x14ac:dyDescent="0.25">
      <c r="A417"/>
      <c r="B417"/>
      <c r="C417"/>
      <c r="D417" s="57"/>
      <c r="H417" s="57"/>
      <c r="I417" s="57"/>
      <c r="J417"/>
      <c r="K417"/>
      <c r="L417"/>
      <c r="M417"/>
      <c r="N417"/>
      <c r="O417"/>
      <c r="P417"/>
      <c r="Q417"/>
    </row>
    <row r="418" spans="1:17" x14ac:dyDescent="0.25">
      <c r="A418"/>
      <c r="B418"/>
      <c r="C418"/>
      <c r="D418" s="57"/>
      <c r="H418" s="57"/>
      <c r="I418" s="57"/>
      <c r="J418"/>
      <c r="K418"/>
      <c r="L418"/>
      <c r="M418"/>
      <c r="N418"/>
      <c r="O418"/>
      <c r="P418"/>
      <c r="Q418"/>
    </row>
    <row r="419" spans="1:17" x14ac:dyDescent="0.25">
      <c r="A419"/>
      <c r="B419"/>
      <c r="C419"/>
      <c r="D419" s="57"/>
      <c r="H419" s="57"/>
      <c r="I419" s="57"/>
      <c r="J419"/>
      <c r="K419"/>
      <c r="L419"/>
      <c r="M419"/>
      <c r="N419"/>
      <c r="O419"/>
      <c r="P419"/>
      <c r="Q419"/>
    </row>
    <row r="420" spans="1:17" x14ac:dyDescent="0.25">
      <c r="A420"/>
      <c r="B420"/>
      <c r="C420"/>
      <c r="D420" s="57"/>
      <c r="H420" s="57"/>
      <c r="I420" s="57"/>
      <c r="J420"/>
      <c r="K420"/>
      <c r="L420"/>
      <c r="M420"/>
      <c r="N420"/>
      <c r="O420"/>
      <c r="P420"/>
      <c r="Q420"/>
    </row>
    <row r="421" spans="1:17" x14ac:dyDescent="0.25">
      <c r="A421"/>
      <c r="B421"/>
      <c r="C421"/>
      <c r="D421" s="57"/>
      <c r="H421" s="57"/>
      <c r="I421" s="57"/>
      <c r="J421"/>
      <c r="K421"/>
      <c r="L421"/>
      <c r="M421"/>
      <c r="N421"/>
      <c r="O421"/>
      <c r="P421"/>
      <c r="Q421"/>
    </row>
    <row r="422" spans="1:17" x14ac:dyDescent="0.25">
      <c r="A422"/>
      <c r="B422"/>
      <c r="C422"/>
      <c r="D422" s="57"/>
      <c r="H422" s="57"/>
      <c r="I422" s="57"/>
      <c r="J422"/>
      <c r="K422"/>
      <c r="L422"/>
      <c r="M422"/>
      <c r="N422"/>
      <c r="O422"/>
      <c r="P422"/>
      <c r="Q422"/>
    </row>
    <row r="423" spans="1:17" x14ac:dyDescent="0.25">
      <c r="A423"/>
      <c r="B423"/>
      <c r="C423"/>
      <c r="D423" s="57"/>
      <c r="H423" s="57"/>
      <c r="I423" s="57"/>
      <c r="J423"/>
      <c r="K423"/>
      <c r="L423"/>
      <c r="M423"/>
      <c r="N423"/>
      <c r="O423"/>
      <c r="P423"/>
      <c r="Q423"/>
    </row>
    <row r="424" spans="1:17" x14ac:dyDescent="0.25">
      <c r="A424"/>
      <c r="B424"/>
      <c r="C424"/>
      <c r="D424" s="57"/>
      <c r="H424" s="57"/>
      <c r="I424" s="57"/>
      <c r="J424"/>
      <c r="K424"/>
      <c r="L424"/>
      <c r="M424"/>
      <c r="N424"/>
      <c r="O424"/>
      <c r="P424"/>
      <c r="Q424"/>
    </row>
    <row r="425" spans="1:17" x14ac:dyDescent="0.25">
      <c r="A425"/>
      <c r="B425"/>
      <c r="C425"/>
      <c r="D425" s="57"/>
      <c r="H425" s="57"/>
      <c r="I425" s="57"/>
      <c r="J425"/>
      <c r="K425"/>
      <c r="L425"/>
      <c r="M425"/>
      <c r="N425"/>
      <c r="O425"/>
      <c r="P425"/>
      <c r="Q425"/>
    </row>
    <row r="426" spans="1:17" x14ac:dyDescent="0.25">
      <c r="A426"/>
      <c r="B426"/>
      <c r="C426"/>
      <c r="D426" s="57"/>
      <c r="H426" s="57"/>
      <c r="I426" s="57"/>
      <c r="J426"/>
      <c r="K426"/>
      <c r="L426"/>
      <c r="M426"/>
      <c r="N426"/>
      <c r="O426"/>
      <c r="P426"/>
      <c r="Q426"/>
    </row>
    <row r="427" spans="1:17" x14ac:dyDescent="0.25">
      <c r="A427"/>
      <c r="B427"/>
      <c r="C427"/>
      <c r="D427" s="57"/>
      <c r="H427" s="57"/>
      <c r="I427" s="57"/>
      <c r="J427"/>
      <c r="K427"/>
      <c r="L427"/>
      <c r="M427"/>
      <c r="N427"/>
      <c r="O427"/>
      <c r="P427"/>
      <c r="Q427"/>
    </row>
    <row r="428" spans="1:17" x14ac:dyDescent="0.25">
      <c r="A428"/>
      <c r="B428"/>
      <c r="C428"/>
      <c r="D428" s="57"/>
      <c r="H428" s="57"/>
      <c r="I428" s="57"/>
      <c r="J428"/>
      <c r="K428"/>
      <c r="L428"/>
      <c r="M428"/>
      <c r="N428"/>
      <c r="O428"/>
      <c r="P428"/>
      <c r="Q428"/>
    </row>
    <row r="429" spans="1:17" x14ac:dyDescent="0.25">
      <c r="A429"/>
      <c r="B429"/>
      <c r="C429"/>
      <c r="D429" s="57"/>
      <c r="H429" s="57"/>
      <c r="I429" s="57"/>
      <c r="J429"/>
      <c r="K429"/>
      <c r="L429"/>
      <c r="M429"/>
      <c r="N429"/>
      <c r="O429"/>
      <c r="P429"/>
      <c r="Q429"/>
    </row>
    <row r="430" spans="1:17" x14ac:dyDescent="0.25">
      <c r="A430"/>
      <c r="B430"/>
      <c r="C430"/>
      <c r="D430" s="57"/>
      <c r="H430" s="57"/>
      <c r="I430" s="57"/>
      <c r="J430"/>
      <c r="K430"/>
      <c r="L430"/>
      <c r="M430"/>
      <c r="N430"/>
      <c r="O430"/>
      <c r="P430"/>
      <c r="Q430"/>
    </row>
    <row r="431" spans="1:17" x14ac:dyDescent="0.25">
      <c r="A431"/>
      <c r="B431"/>
      <c r="C431"/>
      <c r="D431" s="57"/>
      <c r="H431" s="57"/>
      <c r="I431" s="57"/>
      <c r="J431"/>
      <c r="K431"/>
      <c r="L431"/>
      <c r="M431"/>
      <c r="N431"/>
      <c r="O431"/>
      <c r="P431"/>
      <c r="Q431"/>
    </row>
    <row r="432" spans="1:17" x14ac:dyDescent="0.25">
      <c r="A432"/>
      <c r="B432"/>
      <c r="C432"/>
      <c r="D432" s="57"/>
      <c r="H432" s="57"/>
      <c r="I432" s="57"/>
      <c r="J432"/>
      <c r="K432"/>
      <c r="L432"/>
      <c r="M432"/>
      <c r="N432"/>
      <c r="O432"/>
      <c r="P432"/>
      <c r="Q432"/>
    </row>
    <row r="433" spans="1:17" x14ac:dyDescent="0.25">
      <c r="A433"/>
      <c r="B433"/>
      <c r="C433"/>
      <c r="D433" s="57"/>
      <c r="H433" s="57"/>
      <c r="I433" s="57"/>
      <c r="J433"/>
      <c r="K433"/>
      <c r="L433"/>
      <c r="M433"/>
      <c r="N433"/>
      <c r="O433"/>
      <c r="P433"/>
      <c r="Q433"/>
    </row>
    <row r="434" spans="1:17" x14ac:dyDescent="0.25">
      <c r="A434"/>
      <c r="B434"/>
      <c r="C434"/>
      <c r="D434" s="57"/>
      <c r="H434" s="57"/>
      <c r="I434" s="57"/>
      <c r="J434"/>
      <c r="K434"/>
      <c r="L434"/>
      <c r="M434"/>
      <c r="N434"/>
      <c r="O434"/>
      <c r="P434"/>
      <c r="Q434"/>
    </row>
    <row r="435" spans="1:17" x14ac:dyDescent="0.25">
      <c r="A435"/>
      <c r="B435"/>
      <c r="C435"/>
      <c r="D435" s="57"/>
      <c r="H435" s="57"/>
      <c r="I435" s="57"/>
      <c r="J435"/>
      <c r="K435"/>
      <c r="L435"/>
      <c r="M435"/>
      <c r="N435"/>
      <c r="O435"/>
      <c r="P435"/>
      <c r="Q435"/>
    </row>
    <row r="436" spans="1:17" x14ac:dyDescent="0.25">
      <c r="A436"/>
      <c r="B436"/>
      <c r="C436"/>
      <c r="D436" s="57"/>
      <c r="H436" s="57"/>
      <c r="I436" s="57"/>
      <c r="J436"/>
      <c r="K436"/>
      <c r="L436"/>
      <c r="M436"/>
      <c r="N436"/>
      <c r="O436"/>
      <c r="P436"/>
      <c r="Q436"/>
    </row>
    <row r="437" spans="1:17" x14ac:dyDescent="0.25">
      <c r="A437"/>
      <c r="B437"/>
      <c r="C437"/>
      <c r="D437" s="57"/>
      <c r="H437" s="57"/>
      <c r="I437" s="57"/>
      <c r="J437"/>
      <c r="K437"/>
      <c r="L437"/>
      <c r="M437"/>
      <c r="N437"/>
      <c r="O437"/>
      <c r="P437"/>
      <c r="Q437"/>
    </row>
    <row r="438" spans="1:17" x14ac:dyDescent="0.25">
      <c r="A438"/>
      <c r="B438"/>
      <c r="C438"/>
      <c r="D438" s="57"/>
      <c r="H438" s="57"/>
      <c r="I438" s="57"/>
      <c r="J438"/>
      <c r="K438"/>
      <c r="L438"/>
      <c r="M438"/>
      <c r="N438"/>
      <c r="O438"/>
      <c r="P438"/>
      <c r="Q438"/>
    </row>
    <row r="439" spans="1:17" x14ac:dyDescent="0.25">
      <c r="A439"/>
      <c r="B439"/>
      <c r="C439"/>
      <c r="D439" s="57"/>
      <c r="H439" s="57"/>
      <c r="I439" s="57"/>
      <c r="J439"/>
      <c r="K439"/>
      <c r="L439"/>
      <c r="M439"/>
      <c r="N439"/>
      <c r="O439"/>
      <c r="P439"/>
      <c r="Q439"/>
    </row>
    <row r="440" spans="1:17" x14ac:dyDescent="0.25">
      <c r="A440"/>
      <c r="B440"/>
      <c r="C440"/>
      <c r="D440" s="57"/>
      <c r="H440" s="57"/>
      <c r="I440" s="57"/>
      <c r="J440"/>
      <c r="K440"/>
      <c r="L440"/>
      <c r="M440"/>
      <c r="N440"/>
      <c r="O440"/>
      <c r="P440"/>
      <c r="Q440"/>
    </row>
    <row r="441" spans="1:17" x14ac:dyDescent="0.25">
      <c r="A441"/>
      <c r="B441"/>
      <c r="C441"/>
      <c r="D441" s="57"/>
      <c r="H441" s="57"/>
      <c r="I441" s="57"/>
      <c r="J441"/>
      <c r="K441"/>
      <c r="L441"/>
      <c r="M441"/>
      <c r="N441"/>
      <c r="O441"/>
      <c r="P441"/>
      <c r="Q441"/>
    </row>
    <row r="442" spans="1:17" x14ac:dyDescent="0.25">
      <c r="A442"/>
      <c r="B442"/>
      <c r="C442"/>
      <c r="D442" s="57"/>
      <c r="H442" s="57"/>
      <c r="I442" s="57"/>
      <c r="J442"/>
      <c r="K442"/>
      <c r="L442"/>
      <c r="M442"/>
      <c r="N442"/>
      <c r="O442"/>
      <c r="P442"/>
      <c r="Q442"/>
    </row>
    <row r="443" spans="1:17" x14ac:dyDescent="0.25">
      <c r="A443"/>
      <c r="B443"/>
      <c r="C443"/>
      <c r="D443" s="57"/>
      <c r="H443" s="57"/>
      <c r="I443" s="57"/>
      <c r="J443"/>
      <c r="K443"/>
      <c r="L443"/>
      <c r="M443"/>
      <c r="N443"/>
      <c r="O443"/>
      <c r="P443"/>
      <c r="Q443"/>
    </row>
    <row r="444" spans="1:17" x14ac:dyDescent="0.25">
      <c r="A444"/>
      <c r="B444"/>
      <c r="C444"/>
      <c r="D444" s="57"/>
      <c r="H444" s="57"/>
      <c r="I444" s="57"/>
      <c r="J444"/>
      <c r="K444"/>
      <c r="L444"/>
      <c r="M444"/>
      <c r="N444"/>
      <c r="O444"/>
      <c r="P444"/>
      <c r="Q444"/>
    </row>
    <row r="445" spans="1:17" x14ac:dyDescent="0.25">
      <c r="A445"/>
      <c r="B445"/>
      <c r="C445"/>
      <c r="D445" s="57"/>
      <c r="H445" s="57"/>
      <c r="I445" s="57"/>
      <c r="J445"/>
      <c r="K445"/>
      <c r="L445"/>
      <c r="M445"/>
      <c r="N445"/>
      <c r="O445"/>
      <c r="P445"/>
      <c r="Q445"/>
    </row>
    <row r="446" spans="1:17" x14ac:dyDescent="0.25">
      <c r="A446"/>
      <c r="B446"/>
      <c r="C446"/>
      <c r="D446" s="57"/>
      <c r="H446" s="57"/>
      <c r="I446" s="57"/>
      <c r="J446"/>
      <c r="K446"/>
      <c r="L446"/>
      <c r="M446"/>
      <c r="N446"/>
      <c r="O446"/>
      <c r="P446"/>
      <c r="Q446"/>
    </row>
    <row r="447" spans="1:17" x14ac:dyDescent="0.25">
      <c r="A447"/>
      <c r="B447"/>
      <c r="C447"/>
      <c r="D447" s="57"/>
      <c r="H447" s="57"/>
      <c r="I447" s="57"/>
      <c r="J447"/>
      <c r="K447"/>
      <c r="L447"/>
      <c r="M447"/>
      <c r="N447"/>
      <c r="O447"/>
      <c r="P447"/>
      <c r="Q447"/>
    </row>
    <row r="448" spans="1:17" x14ac:dyDescent="0.25">
      <c r="A448"/>
      <c r="B448"/>
      <c r="C448"/>
      <c r="D448" s="57"/>
      <c r="H448" s="57"/>
      <c r="I448" s="57"/>
      <c r="J448"/>
      <c r="K448"/>
      <c r="L448"/>
      <c r="M448"/>
      <c r="N448"/>
      <c r="O448"/>
      <c r="P448"/>
      <c r="Q448"/>
    </row>
    <row r="449" spans="1:17" x14ac:dyDescent="0.25">
      <c r="A449"/>
      <c r="B449"/>
      <c r="C449"/>
      <c r="D449" s="57"/>
      <c r="H449" s="57"/>
      <c r="I449" s="57"/>
      <c r="J449"/>
      <c r="K449"/>
      <c r="L449"/>
      <c r="M449"/>
      <c r="N449"/>
      <c r="O449"/>
      <c r="P449"/>
      <c r="Q449"/>
    </row>
    <row r="450" spans="1:17" x14ac:dyDescent="0.25">
      <c r="A450"/>
      <c r="B450"/>
      <c r="C450"/>
      <c r="D450" s="57"/>
      <c r="H450" s="57"/>
      <c r="I450" s="57"/>
      <c r="J450"/>
      <c r="K450"/>
      <c r="L450"/>
      <c r="M450"/>
      <c r="N450"/>
      <c r="O450"/>
      <c r="P450"/>
      <c r="Q450"/>
    </row>
    <row r="451" spans="1:17" x14ac:dyDescent="0.25">
      <c r="A451"/>
      <c r="B451"/>
      <c r="C451"/>
      <c r="D451" s="57"/>
      <c r="H451" s="57"/>
      <c r="I451" s="57"/>
      <c r="J451"/>
      <c r="K451"/>
      <c r="L451"/>
      <c r="M451"/>
      <c r="N451"/>
      <c r="O451"/>
      <c r="P451"/>
      <c r="Q451"/>
    </row>
    <row r="452" spans="1:17" x14ac:dyDescent="0.25">
      <c r="A452"/>
      <c r="B452"/>
      <c r="C452"/>
      <c r="D452" s="57"/>
      <c r="H452" s="57"/>
      <c r="I452" s="57"/>
      <c r="J452"/>
      <c r="K452"/>
      <c r="L452"/>
      <c r="M452"/>
      <c r="N452"/>
      <c r="O452"/>
      <c r="P452"/>
      <c r="Q452"/>
    </row>
    <row r="453" spans="1:17" x14ac:dyDescent="0.25">
      <c r="A453"/>
      <c r="B453"/>
      <c r="C453"/>
      <c r="D453" s="57"/>
      <c r="H453" s="57"/>
      <c r="I453" s="57"/>
      <c r="J453"/>
      <c r="K453"/>
      <c r="L453"/>
      <c r="M453"/>
      <c r="N453"/>
      <c r="O453"/>
      <c r="P453"/>
      <c r="Q453"/>
    </row>
    <row r="454" spans="1:17" x14ac:dyDescent="0.25">
      <c r="A454"/>
      <c r="B454"/>
      <c r="C454"/>
      <c r="D454" s="57"/>
      <c r="H454" s="57"/>
      <c r="I454" s="57"/>
      <c r="J454"/>
      <c r="K454"/>
      <c r="L454"/>
      <c r="M454"/>
      <c r="N454"/>
      <c r="O454"/>
      <c r="P454"/>
      <c r="Q454"/>
    </row>
    <row r="455" spans="1:17" x14ac:dyDescent="0.25">
      <c r="A455"/>
      <c r="B455"/>
      <c r="C455"/>
      <c r="D455" s="57"/>
      <c r="H455" s="57"/>
      <c r="I455" s="57"/>
      <c r="J455"/>
      <c r="K455"/>
      <c r="L455"/>
      <c r="M455"/>
      <c r="N455"/>
      <c r="O455"/>
      <c r="P455"/>
      <c r="Q455"/>
    </row>
    <row r="456" spans="1:17" x14ac:dyDescent="0.25">
      <c r="A456"/>
      <c r="B456"/>
      <c r="C456"/>
      <c r="D456" s="57"/>
      <c r="H456" s="57"/>
      <c r="I456" s="57"/>
      <c r="J456"/>
      <c r="K456"/>
      <c r="L456"/>
      <c r="M456"/>
      <c r="N456"/>
      <c r="O456"/>
      <c r="P456"/>
      <c r="Q456"/>
    </row>
    <row r="457" spans="1:17" x14ac:dyDescent="0.25">
      <c r="A457"/>
      <c r="B457"/>
      <c r="C457"/>
      <c r="D457" s="57"/>
      <c r="H457" s="57"/>
      <c r="I457" s="57"/>
      <c r="J457"/>
      <c r="K457"/>
      <c r="L457"/>
      <c r="M457"/>
      <c r="N457"/>
      <c r="O457"/>
      <c r="P457"/>
      <c r="Q457"/>
    </row>
    <row r="458" spans="1:17" x14ac:dyDescent="0.25">
      <c r="A458"/>
      <c r="B458"/>
      <c r="C458"/>
      <c r="D458" s="57"/>
      <c r="H458" s="57"/>
      <c r="I458" s="57"/>
      <c r="J458"/>
      <c r="K458"/>
      <c r="L458"/>
      <c r="M458"/>
      <c r="N458"/>
      <c r="O458"/>
      <c r="P458"/>
      <c r="Q458"/>
    </row>
    <row r="459" spans="1:17" x14ac:dyDescent="0.25">
      <c r="A459"/>
      <c r="B459"/>
      <c r="C459"/>
      <c r="D459" s="57"/>
      <c r="H459" s="57"/>
      <c r="I459" s="57"/>
      <c r="J459"/>
      <c r="K459"/>
      <c r="L459"/>
      <c r="M459"/>
      <c r="N459"/>
      <c r="O459"/>
      <c r="P459"/>
      <c r="Q459"/>
    </row>
    <row r="460" spans="1:17" x14ac:dyDescent="0.25">
      <c r="A460"/>
      <c r="B460"/>
      <c r="C460"/>
      <c r="D460" s="57"/>
      <c r="H460" s="57"/>
      <c r="I460" s="57"/>
      <c r="J460"/>
      <c r="K460"/>
      <c r="L460"/>
      <c r="M460"/>
      <c r="N460"/>
      <c r="O460"/>
      <c r="P460"/>
      <c r="Q460"/>
    </row>
    <row r="461" spans="1:17" x14ac:dyDescent="0.25">
      <c r="A461"/>
      <c r="B461"/>
      <c r="C461"/>
      <c r="D461" s="57"/>
      <c r="H461" s="57"/>
      <c r="I461" s="57"/>
      <c r="J461"/>
      <c r="K461"/>
      <c r="L461"/>
      <c r="M461"/>
      <c r="N461"/>
      <c r="O461"/>
      <c r="P461"/>
      <c r="Q461"/>
    </row>
    <row r="462" spans="1:17" x14ac:dyDescent="0.25">
      <c r="A462"/>
      <c r="B462"/>
      <c r="C462"/>
      <c r="D462" s="57"/>
      <c r="H462" s="57"/>
      <c r="I462" s="57"/>
      <c r="J462"/>
      <c r="K462"/>
      <c r="L462"/>
      <c r="M462"/>
      <c r="N462"/>
      <c r="O462"/>
      <c r="P462"/>
      <c r="Q462"/>
    </row>
    <row r="463" spans="1:17" x14ac:dyDescent="0.25">
      <c r="A463"/>
      <c r="B463"/>
      <c r="C463"/>
      <c r="D463" s="57"/>
      <c r="H463" s="57"/>
      <c r="I463" s="57"/>
      <c r="J463"/>
      <c r="K463"/>
      <c r="L463"/>
      <c r="M463"/>
      <c r="N463"/>
      <c r="O463"/>
      <c r="P463"/>
      <c r="Q463"/>
    </row>
    <row r="464" spans="1:17" x14ac:dyDescent="0.25">
      <c r="A464"/>
      <c r="B464"/>
      <c r="C464"/>
      <c r="D464" s="57"/>
      <c r="H464" s="57"/>
      <c r="I464" s="57"/>
      <c r="J464"/>
      <c r="K464"/>
      <c r="L464"/>
      <c r="M464"/>
      <c r="N464"/>
      <c r="O464"/>
      <c r="P464"/>
      <c r="Q464"/>
    </row>
    <row r="465" spans="1:17" x14ac:dyDescent="0.25">
      <c r="A465"/>
      <c r="B465"/>
      <c r="C465"/>
      <c r="D465" s="57"/>
      <c r="H465" s="57"/>
      <c r="I465" s="57"/>
      <c r="J465"/>
      <c r="K465"/>
      <c r="L465"/>
      <c r="M465"/>
      <c r="N465"/>
      <c r="O465"/>
      <c r="P465"/>
      <c r="Q465"/>
    </row>
    <row r="466" spans="1:17" x14ac:dyDescent="0.25">
      <c r="A466"/>
      <c r="B466"/>
      <c r="C466"/>
      <c r="D466" s="57"/>
      <c r="H466" s="57"/>
      <c r="I466" s="57"/>
      <c r="J466"/>
      <c r="K466"/>
      <c r="L466"/>
      <c r="M466"/>
      <c r="N466"/>
      <c r="O466"/>
      <c r="P466"/>
      <c r="Q466"/>
    </row>
    <row r="467" spans="1:17" x14ac:dyDescent="0.25">
      <c r="A467"/>
      <c r="B467"/>
      <c r="C467"/>
      <c r="D467" s="57"/>
      <c r="H467" s="57"/>
      <c r="I467" s="57"/>
      <c r="J467"/>
      <c r="K467"/>
      <c r="L467"/>
      <c r="M467"/>
      <c r="N467"/>
      <c r="O467"/>
      <c r="P467"/>
      <c r="Q467"/>
    </row>
    <row r="468" spans="1:17" x14ac:dyDescent="0.25">
      <c r="A468"/>
      <c r="B468"/>
      <c r="C468"/>
      <c r="D468" s="57"/>
      <c r="H468" s="57"/>
      <c r="I468" s="57"/>
      <c r="J468"/>
      <c r="K468"/>
      <c r="L468"/>
      <c r="M468"/>
      <c r="N468"/>
      <c r="O468"/>
      <c r="P468"/>
      <c r="Q468"/>
    </row>
    <row r="469" spans="1:17" x14ac:dyDescent="0.25">
      <c r="A469"/>
      <c r="B469"/>
      <c r="C469"/>
      <c r="D469" s="57"/>
      <c r="H469" s="57"/>
      <c r="I469" s="57"/>
      <c r="J469"/>
      <c r="K469"/>
      <c r="L469"/>
      <c r="M469"/>
      <c r="N469"/>
      <c r="O469"/>
      <c r="P469"/>
      <c r="Q469"/>
    </row>
    <row r="470" spans="1:17" x14ac:dyDescent="0.25">
      <c r="A470"/>
      <c r="B470"/>
      <c r="C470"/>
      <c r="D470" s="57"/>
      <c r="H470" s="57"/>
      <c r="I470" s="57"/>
      <c r="J470"/>
      <c r="K470"/>
      <c r="L470"/>
      <c r="M470"/>
      <c r="N470"/>
      <c r="O470"/>
      <c r="P470"/>
      <c r="Q470"/>
    </row>
    <row r="471" spans="1:17" x14ac:dyDescent="0.25">
      <c r="A471"/>
      <c r="B471"/>
      <c r="C471"/>
      <c r="D471" s="57"/>
      <c r="H471" s="57"/>
      <c r="I471" s="57"/>
      <c r="J471"/>
      <c r="K471"/>
      <c r="L471"/>
      <c r="M471"/>
      <c r="N471"/>
      <c r="O471"/>
      <c r="P471"/>
      <c r="Q471"/>
    </row>
    <row r="472" spans="1:17" x14ac:dyDescent="0.25">
      <c r="A472"/>
      <c r="B472"/>
      <c r="C472"/>
      <c r="D472" s="57"/>
      <c r="H472" s="57"/>
      <c r="I472" s="57"/>
      <c r="J472"/>
      <c r="K472"/>
      <c r="L472"/>
      <c r="M472"/>
      <c r="N472"/>
      <c r="O472"/>
      <c r="P472"/>
      <c r="Q472"/>
    </row>
    <row r="473" spans="1:17" x14ac:dyDescent="0.25">
      <c r="A473"/>
      <c r="B473"/>
      <c r="C473"/>
      <c r="D473" s="57"/>
      <c r="H473" s="57"/>
      <c r="I473" s="57"/>
      <c r="J473"/>
      <c r="K473"/>
      <c r="L473"/>
      <c r="M473"/>
      <c r="N473"/>
      <c r="O473"/>
      <c r="P473"/>
      <c r="Q473"/>
    </row>
    <row r="474" spans="1:17" x14ac:dyDescent="0.25">
      <c r="A474"/>
      <c r="B474"/>
      <c r="C474"/>
      <c r="D474" s="57"/>
      <c r="H474" s="57"/>
      <c r="I474" s="57"/>
      <c r="J474"/>
      <c r="K474"/>
      <c r="L474"/>
      <c r="M474"/>
      <c r="N474"/>
      <c r="O474"/>
      <c r="P474"/>
      <c r="Q474"/>
    </row>
    <row r="475" spans="1:17" x14ac:dyDescent="0.25">
      <c r="A475"/>
      <c r="B475"/>
      <c r="C475"/>
      <c r="D475" s="57"/>
      <c r="H475" s="57"/>
      <c r="I475" s="57"/>
      <c r="J475"/>
      <c r="K475"/>
      <c r="L475"/>
      <c r="M475"/>
      <c r="N475"/>
      <c r="O475"/>
      <c r="P475"/>
      <c r="Q475"/>
    </row>
    <row r="476" spans="1:17" x14ac:dyDescent="0.25">
      <c r="A476"/>
      <c r="B476"/>
      <c r="C476"/>
      <c r="D476" s="57"/>
      <c r="H476" s="57"/>
      <c r="I476" s="57"/>
      <c r="J476"/>
      <c r="K476"/>
      <c r="L476"/>
      <c r="M476"/>
      <c r="N476"/>
      <c r="O476"/>
      <c r="P476"/>
      <c r="Q476"/>
    </row>
    <row r="477" spans="1:17" x14ac:dyDescent="0.25">
      <c r="A477"/>
      <c r="B477"/>
      <c r="C477"/>
      <c r="D477" s="57"/>
      <c r="H477" s="57"/>
      <c r="I477" s="57"/>
      <c r="J477"/>
      <c r="K477"/>
      <c r="L477"/>
      <c r="M477"/>
      <c r="N477"/>
      <c r="O477"/>
      <c r="P477"/>
      <c r="Q477"/>
    </row>
    <row r="478" spans="1:17" x14ac:dyDescent="0.25">
      <c r="A478"/>
      <c r="B478"/>
      <c r="C478"/>
      <c r="D478" s="57"/>
      <c r="H478" s="57"/>
      <c r="I478" s="57"/>
      <c r="J478"/>
      <c r="K478"/>
      <c r="L478"/>
      <c r="M478"/>
      <c r="N478"/>
      <c r="O478"/>
      <c r="P478"/>
      <c r="Q478"/>
    </row>
    <row r="479" spans="1:17" x14ac:dyDescent="0.25">
      <c r="A479"/>
      <c r="B479"/>
      <c r="C479"/>
      <c r="D479" s="57"/>
      <c r="H479" s="57"/>
      <c r="I479" s="57"/>
      <c r="J479"/>
      <c r="K479"/>
      <c r="L479"/>
      <c r="M479"/>
      <c r="N479"/>
      <c r="O479"/>
      <c r="P479"/>
      <c r="Q479"/>
    </row>
    <row r="480" spans="1:17" x14ac:dyDescent="0.25">
      <c r="A480"/>
      <c r="B480"/>
      <c r="C480"/>
      <c r="D480" s="57"/>
      <c r="H480" s="57"/>
      <c r="I480" s="57"/>
      <c r="J480"/>
      <c r="K480"/>
      <c r="L480"/>
      <c r="M480"/>
      <c r="N480"/>
      <c r="O480"/>
      <c r="P480"/>
      <c r="Q480"/>
    </row>
    <row r="481" spans="1:17" x14ac:dyDescent="0.25">
      <c r="A481"/>
      <c r="B481"/>
      <c r="C481"/>
      <c r="D481" s="57"/>
      <c r="H481" s="57"/>
      <c r="I481" s="57"/>
      <c r="J481"/>
      <c r="K481"/>
      <c r="L481"/>
      <c r="M481"/>
      <c r="N481"/>
      <c r="O481"/>
      <c r="P481"/>
      <c r="Q481"/>
    </row>
    <row r="482" spans="1:17" x14ac:dyDescent="0.25">
      <c r="A482"/>
      <c r="B482"/>
      <c r="C482"/>
      <c r="D482" s="57"/>
      <c r="H482" s="57"/>
      <c r="I482" s="57"/>
      <c r="J482"/>
      <c r="K482"/>
      <c r="L482"/>
      <c r="M482"/>
      <c r="N482"/>
      <c r="O482"/>
      <c r="P482"/>
      <c r="Q482"/>
    </row>
    <row r="483" spans="1:17" x14ac:dyDescent="0.25">
      <c r="A483"/>
      <c r="B483"/>
      <c r="C483"/>
      <c r="D483" s="57"/>
      <c r="H483" s="57"/>
      <c r="I483" s="57"/>
      <c r="J483"/>
      <c r="K483"/>
      <c r="L483"/>
      <c r="M483"/>
      <c r="N483"/>
      <c r="O483"/>
      <c r="P483"/>
      <c r="Q483"/>
    </row>
    <row r="484" spans="1:17" x14ac:dyDescent="0.25">
      <c r="A484"/>
      <c r="B484"/>
      <c r="C484"/>
      <c r="D484" s="57"/>
      <c r="H484" s="57"/>
      <c r="I484" s="57"/>
      <c r="J484"/>
      <c r="K484"/>
      <c r="L484"/>
      <c r="M484"/>
      <c r="N484"/>
      <c r="O484"/>
      <c r="P484"/>
      <c r="Q484"/>
    </row>
    <row r="485" spans="1:17" x14ac:dyDescent="0.25">
      <c r="A485"/>
      <c r="B485"/>
      <c r="C485"/>
      <c r="D485" s="57"/>
      <c r="H485" s="57"/>
      <c r="I485" s="57"/>
      <c r="J485"/>
      <c r="K485"/>
      <c r="L485"/>
      <c r="M485"/>
      <c r="N485"/>
      <c r="O485"/>
      <c r="P485"/>
      <c r="Q485"/>
    </row>
    <row r="486" spans="1:17" x14ac:dyDescent="0.25">
      <c r="A486"/>
      <c r="B486"/>
      <c r="C486"/>
      <c r="D486" s="57"/>
      <c r="H486" s="57"/>
      <c r="I486" s="57"/>
      <c r="J486"/>
      <c r="K486"/>
      <c r="L486"/>
      <c r="M486"/>
      <c r="N486"/>
      <c r="O486"/>
      <c r="P486"/>
      <c r="Q486"/>
    </row>
    <row r="487" spans="1:17" x14ac:dyDescent="0.25">
      <c r="A487"/>
      <c r="B487"/>
      <c r="C487"/>
      <c r="D487" s="57"/>
      <c r="H487" s="57"/>
      <c r="I487" s="57"/>
      <c r="J487"/>
      <c r="K487"/>
      <c r="L487"/>
      <c r="M487"/>
      <c r="N487"/>
      <c r="O487"/>
      <c r="P487"/>
      <c r="Q487"/>
    </row>
    <row r="488" spans="1:17" x14ac:dyDescent="0.25">
      <c r="A488"/>
      <c r="B488"/>
      <c r="C488"/>
      <c r="D488" s="57"/>
      <c r="H488" s="57"/>
      <c r="I488" s="57"/>
      <c r="J488"/>
      <c r="K488"/>
      <c r="L488"/>
      <c r="M488"/>
      <c r="N488"/>
      <c r="O488"/>
      <c r="P488"/>
      <c r="Q488"/>
    </row>
    <row r="489" spans="1:17" x14ac:dyDescent="0.25">
      <c r="A489"/>
      <c r="B489"/>
      <c r="C489"/>
      <c r="D489" s="57"/>
      <c r="H489" s="57"/>
      <c r="I489" s="57"/>
      <c r="J489"/>
      <c r="K489"/>
      <c r="L489"/>
      <c r="M489"/>
      <c r="N489"/>
      <c r="O489"/>
      <c r="P489"/>
      <c r="Q489"/>
    </row>
    <row r="490" spans="1:17" x14ac:dyDescent="0.25">
      <c r="A490"/>
      <c r="B490"/>
      <c r="C490"/>
      <c r="D490" s="57"/>
      <c r="H490" s="57"/>
      <c r="I490" s="57"/>
      <c r="J490"/>
      <c r="K490"/>
      <c r="L490"/>
      <c r="M490"/>
      <c r="N490"/>
      <c r="O490"/>
      <c r="P490"/>
      <c r="Q490"/>
    </row>
    <row r="491" spans="1:17" x14ac:dyDescent="0.25">
      <c r="A491"/>
      <c r="B491"/>
      <c r="C491"/>
      <c r="D491" s="57"/>
      <c r="H491" s="57"/>
      <c r="I491" s="57"/>
      <c r="J491"/>
      <c r="K491"/>
      <c r="L491"/>
      <c r="M491"/>
      <c r="N491"/>
      <c r="O491"/>
      <c r="P491"/>
      <c r="Q491"/>
    </row>
    <row r="492" spans="1:17" x14ac:dyDescent="0.25">
      <c r="A492"/>
      <c r="B492"/>
      <c r="C492"/>
      <c r="D492" s="57"/>
      <c r="H492" s="57"/>
      <c r="I492" s="57"/>
      <c r="J492"/>
      <c r="K492"/>
      <c r="L492"/>
      <c r="M492"/>
      <c r="N492"/>
      <c r="O492"/>
      <c r="P492"/>
      <c r="Q492"/>
    </row>
    <row r="493" spans="1:17" x14ac:dyDescent="0.25">
      <c r="A493"/>
      <c r="B493"/>
      <c r="C493"/>
      <c r="D493" s="57"/>
      <c r="H493" s="57"/>
      <c r="I493" s="57"/>
      <c r="J493"/>
      <c r="K493"/>
      <c r="L493"/>
      <c r="M493"/>
      <c r="N493"/>
      <c r="O493"/>
      <c r="P493"/>
      <c r="Q493"/>
    </row>
    <row r="494" spans="1:17" x14ac:dyDescent="0.25">
      <c r="A494"/>
      <c r="B494"/>
      <c r="C494"/>
      <c r="D494" s="57"/>
      <c r="H494" s="57"/>
      <c r="I494" s="57"/>
      <c r="J494"/>
      <c r="K494"/>
      <c r="L494"/>
      <c r="M494"/>
      <c r="N494"/>
      <c r="O494"/>
      <c r="P494"/>
      <c r="Q494"/>
    </row>
    <row r="495" spans="1:17" x14ac:dyDescent="0.25">
      <c r="A495"/>
      <c r="B495"/>
      <c r="C495"/>
      <c r="D495" s="57"/>
      <c r="H495" s="57"/>
      <c r="I495" s="57"/>
      <c r="J495"/>
      <c r="K495"/>
      <c r="L495"/>
      <c r="M495"/>
      <c r="N495"/>
      <c r="O495"/>
      <c r="P495"/>
      <c r="Q495"/>
    </row>
    <row r="496" spans="1:17" x14ac:dyDescent="0.25">
      <c r="A496"/>
      <c r="B496"/>
      <c r="C496"/>
      <c r="D496" s="57"/>
      <c r="H496" s="57"/>
      <c r="I496" s="57"/>
      <c r="J496"/>
      <c r="K496"/>
      <c r="L496"/>
      <c r="M496"/>
      <c r="N496"/>
      <c r="O496"/>
      <c r="P496"/>
      <c r="Q496"/>
    </row>
    <row r="497" spans="1:17" x14ac:dyDescent="0.25">
      <c r="A497"/>
      <c r="B497"/>
      <c r="C497"/>
      <c r="D497" s="57"/>
      <c r="H497" s="57"/>
      <c r="I497" s="57"/>
      <c r="J497"/>
      <c r="K497"/>
      <c r="L497"/>
      <c r="M497"/>
      <c r="N497"/>
      <c r="O497"/>
      <c r="P497"/>
      <c r="Q497"/>
    </row>
    <row r="498" spans="1:17" x14ac:dyDescent="0.25">
      <c r="A498"/>
      <c r="B498"/>
      <c r="C498"/>
      <c r="D498" s="57"/>
      <c r="H498" s="57"/>
      <c r="I498" s="57"/>
      <c r="J498"/>
      <c r="K498"/>
      <c r="L498"/>
      <c r="M498"/>
      <c r="N498"/>
      <c r="O498"/>
      <c r="P498"/>
      <c r="Q498"/>
    </row>
    <row r="499" spans="1:17" x14ac:dyDescent="0.25">
      <c r="A499"/>
      <c r="B499"/>
      <c r="C499"/>
      <c r="D499" s="57"/>
      <c r="H499" s="57"/>
      <c r="I499" s="57"/>
      <c r="J499"/>
      <c r="K499"/>
      <c r="L499"/>
      <c r="M499"/>
      <c r="N499"/>
      <c r="O499"/>
      <c r="P499"/>
      <c r="Q499"/>
    </row>
    <row r="500" spans="1:17" x14ac:dyDescent="0.25">
      <c r="A500"/>
      <c r="B500"/>
      <c r="C500"/>
      <c r="D500" s="57"/>
      <c r="H500" s="57"/>
      <c r="I500" s="57"/>
      <c r="J500"/>
      <c r="K500"/>
      <c r="L500"/>
      <c r="M500"/>
      <c r="N500"/>
      <c r="O500"/>
      <c r="P500"/>
      <c r="Q500"/>
    </row>
    <row r="501" spans="1:17" x14ac:dyDescent="0.25">
      <c r="A501"/>
      <c r="B501"/>
      <c r="C501"/>
      <c r="D501" s="57"/>
      <c r="H501" s="57"/>
      <c r="I501" s="57"/>
      <c r="J501"/>
      <c r="K501"/>
      <c r="L501"/>
      <c r="M501"/>
      <c r="N501"/>
      <c r="O501"/>
      <c r="P501"/>
      <c r="Q501"/>
    </row>
    <row r="502" spans="1:17" x14ac:dyDescent="0.25">
      <c r="A502"/>
      <c r="B502"/>
      <c r="C502"/>
      <c r="D502" s="57"/>
      <c r="H502" s="57"/>
      <c r="I502" s="57"/>
      <c r="J502"/>
      <c r="K502"/>
      <c r="L502"/>
      <c r="M502"/>
      <c r="N502"/>
      <c r="O502"/>
      <c r="P502"/>
      <c r="Q502"/>
    </row>
    <row r="503" spans="1:17" x14ac:dyDescent="0.25">
      <c r="A503"/>
      <c r="B503"/>
      <c r="C503"/>
      <c r="D503" s="57"/>
      <c r="H503" s="57"/>
      <c r="I503" s="57"/>
      <c r="J503"/>
      <c r="K503"/>
      <c r="L503"/>
      <c r="M503"/>
      <c r="N503"/>
      <c r="O503"/>
      <c r="P503"/>
      <c r="Q503"/>
    </row>
    <row r="504" spans="1:17" x14ac:dyDescent="0.25">
      <c r="A504"/>
      <c r="B504"/>
      <c r="C504"/>
      <c r="D504" s="57"/>
      <c r="H504" s="57"/>
      <c r="I504" s="57"/>
      <c r="J504"/>
      <c r="K504"/>
      <c r="L504"/>
      <c r="M504"/>
      <c r="N504"/>
      <c r="O504"/>
      <c r="P504"/>
      <c r="Q504"/>
    </row>
    <row r="505" spans="1:17" x14ac:dyDescent="0.25">
      <c r="A505"/>
      <c r="B505"/>
      <c r="C505"/>
      <c r="D505" s="57"/>
      <c r="H505" s="57"/>
      <c r="I505" s="57"/>
      <c r="J505"/>
      <c r="K505"/>
      <c r="L505"/>
      <c r="M505"/>
      <c r="N505"/>
      <c r="O505"/>
      <c r="P505"/>
      <c r="Q505"/>
    </row>
    <row r="506" spans="1:17" x14ac:dyDescent="0.25">
      <c r="A506"/>
      <c r="B506"/>
      <c r="C506"/>
      <c r="D506" s="57"/>
      <c r="H506" s="57"/>
      <c r="I506" s="57"/>
      <c r="J506"/>
      <c r="K506"/>
      <c r="L506"/>
      <c r="M506"/>
      <c r="N506"/>
      <c r="O506"/>
      <c r="P506"/>
      <c r="Q506"/>
    </row>
    <row r="507" spans="1:17" x14ac:dyDescent="0.25">
      <c r="A507"/>
      <c r="B507"/>
      <c r="C507"/>
      <c r="D507" s="57"/>
      <c r="H507" s="57"/>
      <c r="I507" s="57"/>
      <c r="J507"/>
      <c r="K507"/>
      <c r="L507"/>
      <c r="M507"/>
      <c r="N507"/>
      <c r="O507"/>
      <c r="P507"/>
      <c r="Q507"/>
    </row>
    <row r="508" spans="1:17" x14ac:dyDescent="0.25">
      <c r="A508"/>
      <c r="B508"/>
      <c r="C508"/>
      <c r="D508" s="57"/>
      <c r="H508" s="57"/>
      <c r="I508" s="57"/>
      <c r="J508"/>
      <c r="K508"/>
      <c r="L508"/>
      <c r="M508"/>
      <c r="N508"/>
      <c r="O508"/>
      <c r="P508"/>
      <c r="Q508"/>
    </row>
    <row r="509" spans="1:17" x14ac:dyDescent="0.25">
      <c r="A509"/>
      <c r="B509"/>
      <c r="C509"/>
      <c r="D509" s="57"/>
      <c r="H509" s="57"/>
      <c r="I509" s="57"/>
      <c r="J509"/>
      <c r="K509"/>
      <c r="L509"/>
      <c r="M509"/>
      <c r="N509"/>
      <c r="O509"/>
      <c r="P509"/>
      <c r="Q509"/>
    </row>
    <row r="510" spans="1:17" x14ac:dyDescent="0.25">
      <c r="A510"/>
      <c r="B510"/>
      <c r="C510"/>
      <c r="D510" s="57"/>
      <c r="H510" s="57"/>
      <c r="I510" s="57"/>
      <c r="J510"/>
      <c r="K510"/>
      <c r="L510"/>
      <c r="M510"/>
      <c r="N510"/>
      <c r="O510"/>
      <c r="P510"/>
      <c r="Q510"/>
    </row>
    <row r="511" spans="1:17" x14ac:dyDescent="0.25">
      <c r="A511"/>
      <c r="B511"/>
      <c r="C511"/>
      <c r="D511" s="57"/>
      <c r="H511" s="57"/>
      <c r="I511" s="57"/>
      <c r="J511"/>
      <c r="K511"/>
      <c r="L511"/>
      <c r="M511"/>
      <c r="N511"/>
      <c r="O511"/>
      <c r="P511"/>
      <c r="Q511"/>
    </row>
    <row r="512" spans="1:17" x14ac:dyDescent="0.25">
      <c r="A512"/>
      <c r="B512"/>
      <c r="C512"/>
      <c r="D512" s="57"/>
      <c r="H512" s="57"/>
      <c r="I512" s="57"/>
      <c r="J512"/>
      <c r="K512"/>
      <c r="L512"/>
      <c r="M512"/>
      <c r="N512"/>
      <c r="O512"/>
      <c r="P512"/>
      <c r="Q512"/>
    </row>
    <row r="513" spans="1:17" x14ac:dyDescent="0.25">
      <c r="A513"/>
      <c r="B513"/>
      <c r="C513"/>
      <c r="D513" s="57"/>
      <c r="H513" s="57"/>
      <c r="I513" s="57"/>
      <c r="J513"/>
      <c r="K513"/>
      <c r="L513"/>
      <c r="M513"/>
      <c r="N513"/>
      <c r="O513"/>
      <c r="P513"/>
      <c r="Q513"/>
    </row>
    <row r="514" spans="1:17" x14ac:dyDescent="0.25">
      <c r="A514"/>
      <c r="B514"/>
      <c r="C514"/>
      <c r="D514" s="57"/>
      <c r="H514" s="57"/>
      <c r="I514" s="57"/>
      <c r="J514"/>
      <c r="K514"/>
      <c r="L514"/>
      <c r="M514"/>
      <c r="N514"/>
      <c r="O514"/>
      <c r="P514"/>
      <c r="Q514"/>
    </row>
    <row r="515" spans="1:17" x14ac:dyDescent="0.25">
      <c r="A515"/>
      <c r="B515"/>
      <c r="C515"/>
      <c r="D515" s="57"/>
      <c r="H515" s="57"/>
      <c r="I515" s="57"/>
      <c r="J515"/>
      <c r="K515"/>
      <c r="L515"/>
      <c r="M515"/>
      <c r="N515"/>
      <c r="O515"/>
      <c r="P515"/>
      <c r="Q515"/>
    </row>
    <row r="516" spans="1:17" x14ac:dyDescent="0.25">
      <c r="A516"/>
      <c r="B516"/>
      <c r="C516"/>
      <c r="D516" s="57"/>
      <c r="H516" s="57"/>
      <c r="I516" s="57"/>
      <c r="J516"/>
      <c r="K516"/>
      <c r="L516"/>
      <c r="M516"/>
      <c r="N516"/>
      <c r="O516"/>
      <c r="P516"/>
      <c r="Q516"/>
    </row>
    <row r="517" spans="1:17" x14ac:dyDescent="0.25">
      <c r="A517"/>
      <c r="B517"/>
      <c r="C517"/>
      <c r="D517" s="57"/>
      <c r="H517" s="57"/>
      <c r="I517" s="57"/>
      <c r="J517"/>
      <c r="K517"/>
      <c r="L517"/>
      <c r="M517"/>
      <c r="N517"/>
      <c r="O517"/>
      <c r="P517"/>
      <c r="Q517"/>
    </row>
    <row r="518" spans="1:17" x14ac:dyDescent="0.25">
      <c r="A518"/>
      <c r="B518"/>
      <c r="C518"/>
      <c r="D518" s="57"/>
      <c r="H518" s="57"/>
      <c r="I518" s="57"/>
      <c r="J518"/>
      <c r="K518"/>
      <c r="L518"/>
      <c r="M518"/>
      <c r="N518"/>
      <c r="O518"/>
      <c r="P518"/>
      <c r="Q518"/>
    </row>
    <row r="519" spans="1:17" x14ac:dyDescent="0.25">
      <c r="A519"/>
      <c r="B519"/>
      <c r="C519"/>
      <c r="D519" s="57"/>
      <c r="H519" s="57"/>
      <c r="I519" s="57"/>
      <c r="J519"/>
      <c r="K519"/>
      <c r="L519"/>
      <c r="M519"/>
      <c r="N519"/>
      <c r="O519"/>
      <c r="P519"/>
      <c r="Q519"/>
    </row>
    <row r="520" spans="1:17" x14ac:dyDescent="0.25">
      <c r="A520"/>
      <c r="B520"/>
      <c r="C520"/>
      <c r="D520" s="57"/>
      <c r="H520" s="57"/>
      <c r="I520" s="57"/>
      <c r="J520"/>
      <c r="K520"/>
      <c r="L520"/>
      <c r="M520"/>
      <c r="N520"/>
      <c r="O520"/>
      <c r="P520"/>
      <c r="Q520"/>
    </row>
    <row r="521" spans="1:17" x14ac:dyDescent="0.25">
      <c r="A521"/>
      <c r="B521"/>
      <c r="C521"/>
      <c r="D521" s="57"/>
      <c r="H521" s="57"/>
      <c r="I521" s="57"/>
      <c r="J521"/>
      <c r="K521"/>
      <c r="L521"/>
      <c r="M521"/>
      <c r="N521"/>
      <c r="O521"/>
      <c r="P521"/>
      <c r="Q521"/>
    </row>
    <row r="522" spans="1:17" x14ac:dyDescent="0.25">
      <c r="A522"/>
      <c r="B522"/>
      <c r="C522"/>
      <c r="D522" s="57"/>
      <c r="H522" s="57"/>
      <c r="I522" s="57"/>
      <c r="J522"/>
      <c r="K522"/>
      <c r="L522"/>
      <c r="M522"/>
      <c r="N522"/>
      <c r="O522"/>
      <c r="P522"/>
      <c r="Q522"/>
    </row>
    <row r="523" spans="1:17" x14ac:dyDescent="0.25">
      <c r="A523"/>
      <c r="B523"/>
      <c r="C523"/>
      <c r="D523" s="57"/>
      <c r="H523" s="57"/>
      <c r="I523" s="57"/>
      <c r="J523"/>
      <c r="K523"/>
      <c r="L523"/>
      <c r="M523"/>
      <c r="N523"/>
      <c r="O523"/>
      <c r="P523"/>
      <c r="Q523"/>
    </row>
    <row r="524" spans="1:17" x14ac:dyDescent="0.25">
      <c r="A524"/>
      <c r="B524"/>
      <c r="C524"/>
      <c r="D524" s="57"/>
      <c r="H524" s="57"/>
      <c r="I524" s="57"/>
      <c r="J524"/>
      <c r="K524"/>
      <c r="L524"/>
      <c r="M524"/>
      <c r="N524"/>
      <c r="O524"/>
      <c r="P524"/>
      <c r="Q524"/>
    </row>
    <row r="525" spans="1:17" x14ac:dyDescent="0.25">
      <c r="A525"/>
      <c r="B525"/>
      <c r="C525"/>
      <c r="D525" s="57"/>
      <c r="H525" s="57"/>
      <c r="I525" s="57"/>
      <c r="J525"/>
      <c r="K525"/>
      <c r="L525"/>
      <c r="M525"/>
      <c r="N525"/>
      <c r="O525"/>
      <c r="P525"/>
      <c r="Q525"/>
    </row>
    <row r="526" spans="1:17" x14ac:dyDescent="0.25">
      <c r="A526"/>
      <c r="B526"/>
      <c r="C526"/>
      <c r="D526" s="57"/>
      <c r="H526" s="57"/>
      <c r="I526" s="57"/>
      <c r="J526"/>
      <c r="K526"/>
      <c r="L526"/>
      <c r="M526"/>
      <c r="N526"/>
      <c r="O526"/>
      <c r="P526"/>
      <c r="Q526"/>
    </row>
    <row r="527" spans="1:17" x14ac:dyDescent="0.25">
      <c r="A527"/>
      <c r="B527"/>
      <c r="C527"/>
      <c r="D527" s="57"/>
      <c r="H527" s="57"/>
      <c r="I527" s="57"/>
      <c r="J527"/>
      <c r="K527"/>
      <c r="L527"/>
      <c r="M527"/>
      <c r="N527"/>
      <c r="O527"/>
      <c r="P527"/>
      <c r="Q527"/>
    </row>
    <row r="528" spans="1:17" x14ac:dyDescent="0.25">
      <c r="A528"/>
      <c r="B528"/>
      <c r="C528"/>
      <c r="D528" s="57"/>
      <c r="H528" s="57"/>
      <c r="I528" s="57"/>
      <c r="J528"/>
      <c r="K528"/>
      <c r="L528"/>
      <c r="M528"/>
      <c r="N528"/>
      <c r="O528"/>
      <c r="P528"/>
      <c r="Q528"/>
    </row>
    <row r="529" spans="1:17" x14ac:dyDescent="0.25">
      <c r="A529"/>
      <c r="B529"/>
      <c r="C529"/>
      <c r="D529" s="57"/>
      <c r="H529" s="57"/>
      <c r="I529" s="57"/>
      <c r="J529"/>
      <c r="K529"/>
      <c r="L529"/>
      <c r="M529"/>
      <c r="N529"/>
      <c r="O529"/>
      <c r="P529"/>
      <c r="Q529"/>
    </row>
    <row r="530" spans="1:17" x14ac:dyDescent="0.25">
      <c r="A530"/>
      <c r="B530"/>
      <c r="C530"/>
      <c r="D530" s="57"/>
      <c r="H530" s="57"/>
      <c r="I530" s="57"/>
      <c r="J530"/>
      <c r="K530"/>
      <c r="L530"/>
      <c r="M530"/>
      <c r="N530"/>
      <c r="O530"/>
      <c r="P530"/>
      <c r="Q530"/>
    </row>
    <row r="531" spans="1:17" x14ac:dyDescent="0.25">
      <c r="A531"/>
      <c r="B531"/>
      <c r="C531"/>
      <c r="D531" s="57"/>
      <c r="H531" s="57"/>
      <c r="I531" s="57"/>
      <c r="J531"/>
      <c r="K531"/>
      <c r="L531"/>
      <c r="M531"/>
      <c r="N531"/>
      <c r="O531"/>
      <c r="P531"/>
      <c r="Q531"/>
    </row>
    <row r="532" spans="1:17" x14ac:dyDescent="0.25">
      <c r="A532"/>
      <c r="B532"/>
      <c r="C532"/>
      <c r="D532" s="57"/>
      <c r="H532" s="57"/>
      <c r="I532" s="57"/>
      <c r="J532"/>
      <c r="K532"/>
      <c r="L532"/>
      <c r="M532"/>
      <c r="N532"/>
      <c r="O532"/>
      <c r="P532"/>
      <c r="Q532"/>
    </row>
    <row r="533" spans="1:17" x14ac:dyDescent="0.25">
      <c r="A533"/>
      <c r="B533"/>
      <c r="C533"/>
      <c r="D533" s="57"/>
      <c r="H533" s="57"/>
      <c r="I533" s="57"/>
      <c r="J533"/>
      <c r="K533"/>
      <c r="L533"/>
      <c r="M533"/>
      <c r="N533"/>
      <c r="O533"/>
      <c r="P533"/>
      <c r="Q533"/>
    </row>
    <row r="534" spans="1:17" x14ac:dyDescent="0.25">
      <c r="A534"/>
      <c r="B534"/>
      <c r="C534"/>
      <c r="D534" s="57"/>
      <c r="H534" s="57"/>
      <c r="I534" s="57"/>
      <c r="J534"/>
      <c r="K534"/>
      <c r="L534"/>
      <c r="M534"/>
      <c r="N534"/>
      <c r="O534"/>
      <c r="P534"/>
      <c r="Q534"/>
    </row>
    <row r="535" spans="1:17" x14ac:dyDescent="0.25">
      <c r="A535"/>
      <c r="B535"/>
      <c r="C535"/>
      <c r="D535" s="57"/>
      <c r="H535" s="57"/>
      <c r="I535" s="57"/>
      <c r="J535"/>
      <c r="K535"/>
      <c r="L535"/>
      <c r="M535"/>
      <c r="N535"/>
      <c r="O535"/>
      <c r="P535"/>
      <c r="Q535"/>
    </row>
    <row r="536" spans="1:17" x14ac:dyDescent="0.25">
      <c r="A536"/>
      <c r="B536"/>
      <c r="C536"/>
      <c r="D536" s="57"/>
      <c r="H536" s="57"/>
      <c r="I536" s="57"/>
      <c r="J536"/>
      <c r="K536"/>
      <c r="L536"/>
      <c r="M536"/>
      <c r="N536"/>
      <c r="O536"/>
      <c r="P536"/>
      <c r="Q536"/>
    </row>
    <row r="537" spans="1:17" x14ac:dyDescent="0.25">
      <c r="A537"/>
      <c r="B537"/>
      <c r="C537"/>
      <c r="D537" s="57"/>
      <c r="H537" s="57"/>
      <c r="I537" s="57"/>
      <c r="J537"/>
      <c r="K537"/>
      <c r="L537"/>
      <c r="M537"/>
      <c r="N537"/>
      <c r="O537"/>
      <c r="P537"/>
      <c r="Q537"/>
    </row>
    <row r="538" spans="1:17" x14ac:dyDescent="0.25">
      <c r="A538"/>
      <c r="B538"/>
      <c r="C538"/>
      <c r="D538" s="57"/>
      <c r="H538" s="57"/>
      <c r="I538" s="57"/>
      <c r="J538"/>
      <c r="K538"/>
      <c r="L538"/>
      <c r="M538"/>
      <c r="N538"/>
      <c r="O538"/>
      <c r="P538"/>
      <c r="Q538"/>
    </row>
    <row r="539" spans="1:17" x14ac:dyDescent="0.25">
      <c r="A539"/>
      <c r="B539"/>
      <c r="C539"/>
      <c r="D539" s="57"/>
      <c r="H539" s="57"/>
      <c r="I539" s="57"/>
      <c r="J539"/>
      <c r="K539"/>
      <c r="L539"/>
      <c r="M539"/>
      <c r="N539"/>
      <c r="O539"/>
      <c r="P539"/>
      <c r="Q539"/>
    </row>
    <row r="540" spans="1:17" x14ac:dyDescent="0.25">
      <c r="A540"/>
      <c r="B540"/>
      <c r="C540"/>
      <c r="D540" s="57"/>
      <c r="H540" s="57"/>
      <c r="I540" s="57"/>
      <c r="J540"/>
      <c r="K540"/>
      <c r="L540"/>
      <c r="M540"/>
      <c r="N540"/>
      <c r="O540"/>
      <c r="P540"/>
      <c r="Q540"/>
    </row>
    <row r="541" spans="1:17" x14ac:dyDescent="0.25">
      <c r="A541"/>
      <c r="B541"/>
      <c r="C541"/>
      <c r="D541" s="57"/>
      <c r="H541" s="57"/>
      <c r="I541" s="57"/>
      <c r="J541"/>
      <c r="K541"/>
      <c r="L541"/>
      <c r="M541"/>
      <c r="N541"/>
      <c r="O541"/>
      <c r="P541"/>
      <c r="Q541"/>
    </row>
    <row r="542" spans="1:17" x14ac:dyDescent="0.25">
      <c r="A542"/>
      <c r="B542"/>
      <c r="C542"/>
      <c r="D542" s="57"/>
      <c r="H542" s="57"/>
      <c r="I542" s="57"/>
      <c r="J542"/>
      <c r="K542"/>
      <c r="L542"/>
      <c r="M542"/>
      <c r="N542"/>
      <c r="O542"/>
      <c r="P542"/>
      <c r="Q542"/>
    </row>
    <row r="543" spans="1:17" x14ac:dyDescent="0.25">
      <c r="A543"/>
      <c r="B543"/>
      <c r="C543"/>
      <c r="D543" s="57"/>
      <c r="H543" s="57"/>
      <c r="I543" s="57"/>
      <c r="J543"/>
      <c r="K543"/>
      <c r="L543"/>
      <c r="M543"/>
      <c r="N543"/>
      <c r="O543"/>
      <c r="P543"/>
      <c r="Q543"/>
    </row>
    <row r="544" spans="1:17" x14ac:dyDescent="0.25">
      <c r="A544"/>
      <c r="B544"/>
      <c r="C544"/>
      <c r="D544" s="57"/>
      <c r="H544" s="57"/>
      <c r="I544" s="57"/>
      <c r="J544"/>
      <c r="K544"/>
      <c r="L544"/>
      <c r="M544"/>
      <c r="N544"/>
      <c r="O544"/>
      <c r="P544"/>
      <c r="Q544"/>
    </row>
    <row r="545" spans="1:17" x14ac:dyDescent="0.25">
      <c r="A545"/>
      <c r="B545"/>
      <c r="C545"/>
      <c r="D545" s="57"/>
      <c r="H545" s="57"/>
      <c r="I545" s="57"/>
      <c r="J545"/>
      <c r="K545"/>
      <c r="L545"/>
      <c r="M545"/>
      <c r="N545"/>
      <c r="O545"/>
      <c r="P545"/>
      <c r="Q545"/>
    </row>
    <row r="546" spans="1:17" x14ac:dyDescent="0.25">
      <c r="A546"/>
      <c r="B546"/>
      <c r="C546"/>
      <c r="D546" s="57"/>
      <c r="H546" s="57"/>
      <c r="I546" s="57"/>
      <c r="J546"/>
      <c r="K546"/>
      <c r="L546"/>
      <c r="M546"/>
      <c r="N546"/>
      <c r="O546"/>
      <c r="P546"/>
      <c r="Q546"/>
    </row>
    <row r="547" spans="1:17" x14ac:dyDescent="0.25">
      <c r="A547"/>
      <c r="B547"/>
      <c r="C547"/>
      <c r="D547" s="57"/>
      <c r="H547" s="57"/>
      <c r="I547" s="57"/>
      <c r="J547"/>
      <c r="K547"/>
      <c r="L547"/>
      <c r="M547"/>
      <c r="N547"/>
      <c r="O547"/>
      <c r="P547"/>
      <c r="Q547"/>
    </row>
    <row r="548" spans="1:17" x14ac:dyDescent="0.25">
      <c r="A548"/>
      <c r="B548"/>
      <c r="C548"/>
      <c r="D548" s="57"/>
      <c r="H548" s="57"/>
      <c r="I548" s="57"/>
      <c r="J548"/>
      <c r="K548"/>
      <c r="L548"/>
      <c r="M548"/>
      <c r="N548"/>
      <c r="O548"/>
      <c r="P548"/>
      <c r="Q548"/>
    </row>
    <row r="549" spans="1:17" x14ac:dyDescent="0.25">
      <c r="A549"/>
      <c r="B549"/>
      <c r="C549"/>
      <c r="D549" s="57"/>
      <c r="H549" s="57"/>
      <c r="I549" s="57"/>
      <c r="J549"/>
      <c r="K549"/>
      <c r="L549"/>
      <c r="M549"/>
      <c r="N549"/>
      <c r="O549"/>
      <c r="P549"/>
      <c r="Q549"/>
    </row>
    <row r="550" spans="1:17" x14ac:dyDescent="0.25">
      <c r="A550"/>
      <c r="B550"/>
      <c r="C550"/>
      <c r="D550" s="57"/>
      <c r="H550" s="57"/>
      <c r="I550" s="57"/>
      <c r="J550"/>
      <c r="K550"/>
      <c r="L550"/>
      <c r="M550"/>
      <c r="N550"/>
      <c r="O550"/>
      <c r="P550"/>
      <c r="Q550"/>
    </row>
    <row r="551" spans="1:17" x14ac:dyDescent="0.25">
      <c r="A551"/>
      <c r="B551"/>
      <c r="C551"/>
      <c r="D551" s="57"/>
      <c r="H551" s="57"/>
      <c r="I551" s="57"/>
      <c r="J551"/>
      <c r="K551"/>
      <c r="L551"/>
      <c r="M551"/>
      <c r="N551"/>
      <c r="O551"/>
      <c r="P551"/>
      <c r="Q551"/>
    </row>
    <row r="552" spans="1:17" x14ac:dyDescent="0.25">
      <c r="A552"/>
      <c r="B552"/>
      <c r="C552"/>
      <c r="D552" s="57"/>
      <c r="H552" s="57"/>
      <c r="I552" s="57"/>
      <c r="J552"/>
      <c r="K552"/>
      <c r="L552"/>
      <c r="M552"/>
      <c r="N552"/>
      <c r="O552"/>
      <c r="P552"/>
      <c r="Q552"/>
    </row>
    <row r="553" spans="1:17" x14ac:dyDescent="0.25">
      <c r="A553"/>
      <c r="B553"/>
      <c r="C553"/>
      <c r="D553" s="57"/>
      <c r="H553" s="57"/>
      <c r="I553" s="57"/>
      <c r="J553"/>
      <c r="K553"/>
      <c r="L553"/>
      <c r="M553"/>
      <c r="N553"/>
      <c r="O553"/>
      <c r="P553"/>
      <c r="Q553"/>
    </row>
    <row r="554" spans="1:17" x14ac:dyDescent="0.25">
      <c r="A554"/>
      <c r="B554"/>
      <c r="C554"/>
      <c r="D554" s="57"/>
      <c r="H554" s="57"/>
      <c r="I554" s="57"/>
      <c r="J554"/>
      <c r="K554"/>
      <c r="L554"/>
      <c r="M554"/>
      <c r="N554"/>
      <c r="O554"/>
      <c r="P554"/>
      <c r="Q554"/>
    </row>
    <row r="555" spans="1:17" x14ac:dyDescent="0.25">
      <c r="A555"/>
      <c r="B555"/>
      <c r="C555"/>
      <c r="D555" s="57"/>
      <c r="H555" s="57"/>
      <c r="I555" s="57"/>
      <c r="J555"/>
      <c r="K555"/>
      <c r="L555"/>
      <c r="M555"/>
      <c r="N555"/>
      <c r="O555"/>
      <c r="P555"/>
      <c r="Q555"/>
    </row>
    <row r="556" spans="1:17" x14ac:dyDescent="0.25">
      <c r="A556"/>
      <c r="B556"/>
      <c r="C556"/>
      <c r="D556" s="57"/>
      <c r="H556" s="57"/>
      <c r="I556" s="57"/>
      <c r="J556"/>
      <c r="K556"/>
      <c r="L556"/>
      <c r="M556"/>
      <c r="N556"/>
      <c r="O556"/>
      <c r="P556"/>
      <c r="Q556"/>
    </row>
    <row r="557" spans="1:17" x14ac:dyDescent="0.25">
      <c r="A557"/>
      <c r="B557"/>
      <c r="C557"/>
      <c r="D557" s="57"/>
      <c r="H557" s="57"/>
      <c r="I557" s="57"/>
      <c r="J557"/>
      <c r="K557"/>
      <c r="L557"/>
      <c r="M557"/>
      <c r="N557"/>
      <c r="O557"/>
      <c r="P557"/>
      <c r="Q557"/>
    </row>
    <row r="558" spans="1:17" x14ac:dyDescent="0.25">
      <c r="A558"/>
      <c r="B558"/>
      <c r="C558"/>
      <c r="D558" s="57"/>
      <c r="H558" s="57"/>
      <c r="I558" s="57"/>
      <c r="J558"/>
      <c r="K558"/>
      <c r="L558"/>
      <c r="M558"/>
      <c r="N558"/>
      <c r="O558"/>
      <c r="P558"/>
      <c r="Q558"/>
    </row>
    <row r="559" spans="1:17" x14ac:dyDescent="0.25">
      <c r="A559"/>
      <c r="B559"/>
      <c r="C559"/>
      <c r="D559" s="57"/>
      <c r="H559" s="57"/>
      <c r="I559" s="57"/>
      <c r="J559"/>
      <c r="K559"/>
      <c r="L559"/>
      <c r="M559"/>
      <c r="N559"/>
      <c r="O559"/>
      <c r="P559"/>
      <c r="Q559"/>
    </row>
    <row r="560" spans="1:17" x14ac:dyDescent="0.25">
      <c r="A560"/>
      <c r="B560"/>
      <c r="C560"/>
      <c r="D560" s="57"/>
      <c r="H560" s="57"/>
      <c r="I560" s="57"/>
      <c r="J560"/>
      <c r="K560"/>
      <c r="L560"/>
      <c r="M560"/>
      <c r="N560"/>
      <c r="O560"/>
      <c r="P560"/>
      <c r="Q560"/>
    </row>
    <row r="561" spans="1:17" x14ac:dyDescent="0.25">
      <c r="A561"/>
      <c r="B561"/>
      <c r="C561"/>
      <c r="D561" s="57"/>
      <c r="H561" s="57"/>
      <c r="I561" s="57"/>
      <c r="J561"/>
      <c r="K561"/>
      <c r="L561"/>
      <c r="M561"/>
      <c r="N561"/>
      <c r="O561"/>
      <c r="P561"/>
      <c r="Q561"/>
    </row>
    <row r="562" spans="1:17" x14ac:dyDescent="0.25">
      <c r="A562"/>
      <c r="B562"/>
      <c r="C562"/>
      <c r="D562" s="57"/>
      <c r="H562" s="57"/>
      <c r="I562" s="57"/>
      <c r="J562"/>
      <c r="K562"/>
      <c r="L562"/>
      <c r="M562"/>
      <c r="N562"/>
      <c r="O562"/>
      <c r="P562"/>
      <c r="Q562"/>
    </row>
    <row r="563" spans="1:17" x14ac:dyDescent="0.25">
      <c r="A563"/>
      <c r="B563"/>
      <c r="C563"/>
      <c r="D563" s="57"/>
      <c r="H563" s="57"/>
      <c r="I563" s="57"/>
      <c r="J563"/>
      <c r="K563"/>
      <c r="L563"/>
      <c r="M563"/>
      <c r="N563"/>
      <c r="O563"/>
      <c r="P563"/>
      <c r="Q563"/>
    </row>
    <row r="564" spans="1:17" x14ac:dyDescent="0.25">
      <c r="A564"/>
      <c r="B564"/>
      <c r="C564"/>
      <c r="D564" s="57"/>
      <c r="H564" s="57"/>
      <c r="I564" s="57"/>
      <c r="J564"/>
      <c r="K564"/>
      <c r="L564"/>
      <c r="M564"/>
      <c r="N564"/>
      <c r="O564"/>
      <c r="P564"/>
      <c r="Q564"/>
    </row>
    <row r="565" spans="1:17" x14ac:dyDescent="0.25">
      <c r="A565"/>
      <c r="B565"/>
      <c r="C565"/>
      <c r="D565" s="57"/>
      <c r="H565" s="57"/>
      <c r="I565" s="57"/>
      <c r="J565"/>
      <c r="K565"/>
      <c r="L565"/>
      <c r="M565"/>
      <c r="N565"/>
      <c r="O565"/>
      <c r="P565"/>
      <c r="Q565"/>
    </row>
    <row r="566" spans="1:17" x14ac:dyDescent="0.25">
      <c r="A566"/>
      <c r="B566"/>
      <c r="C566"/>
      <c r="D566" s="57"/>
      <c r="H566" s="57"/>
      <c r="I566" s="57"/>
      <c r="J566"/>
      <c r="K566"/>
      <c r="L566"/>
      <c r="M566"/>
      <c r="N566"/>
      <c r="O566"/>
      <c r="P566"/>
      <c r="Q566"/>
    </row>
    <row r="567" spans="1:17" x14ac:dyDescent="0.25">
      <c r="A567"/>
      <c r="B567"/>
      <c r="C567"/>
      <c r="D567" s="57"/>
      <c r="H567" s="57"/>
      <c r="I567" s="57"/>
      <c r="J567"/>
      <c r="K567"/>
      <c r="L567"/>
      <c r="M567"/>
      <c r="N567"/>
      <c r="O567"/>
      <c r="P567"/>
      <c r="Q567"/>
    </row>
    <row r="568" spans="1:17" x14ac:dyDescent="0.25">
      <c r="A568"/>
      <c r="B568"/>
      <c r="C568"/>
      <c r="D568" s="57"/>
      <c r="H568" s="57"/>
      <c r="I568" s="57"/>
      <c r="J568"/>
      <c r="K568"/>
      <c r="L568"/>
      <c r="M568"/>
      <c r="N568"/>
      <c r="O568"/>
      <c r="P568"/>
      <c r="Q568"/>
    </row>
    <row r="569" spans="1:17" x14ac:dyDescent="0.25">
      <c r="A569"/>
      <c r="B569"/>
      <c r="C569"/>
      <c r="D569" s="57"/>
      <c r="H569" s="57"/>
      <c r="I569" s="57"/>
      <c r="J569"/>
      <c r="K569"/>
      <c r="L569"/>
      <c r="M569"/>
      <c r="N569"/>
      <c r="O569"/>
      <c r="P569"/>
      <c r="Q569"/>
    </row>
    <row r="570" spans="1:17" x14ac:dyDescent="0.25">
      <c r="A570"/>
      <c r="B570"/>
      <c r="C570"/>
      <c r="D570" s="57"/>
      <c r="H570" s="57"/>
      <c r="I570" s="57"/>
      <c r="J570"/>
      <c r="K570"/>
      <c r="L570"/>
      <c r="M570"/>
      <c r="N570"/>
      <c r="O570"/>
      <c r="P570"/>
      <c r="Q570"/>
    </row>
    <row r="571" spans="1:17" x14ac:dyDescent="0.25">
      <c r="A571"/>
      <c r="B571"/>
      <c r="C571"/>
      <c r="D571" s="57"/>
      <c r="H571" s="57"/>
      <c r="I571" s="57"/>
      <c r="J571"/>
      <c r="K571"/>
      <c r="L571"/>
      <c r="M571"/>
      <c r="N571"/>
      <c r="O571"/>
      <c r="P571"/>
      <c r="Q571"/>
    </row>
    <row r="572" spans="1:17" x14ac:dyDescent="0.25">
      <c r="A572"/>
      <c r="B572"/>
      <c r="C572"/>
      <c r="D572" s="57"/>
      <c r="H572" s="57"/>
      <c r="I572" s="57"/>
      <c r="J572"/>
      <c r="K572"/>
      <c r="L572"/>
      <c r="M572"/>
      <c r="N572"/>
      <c r="O572"/>
      <c r="P572"/>
      <c r="Q572"/>
    </row>
    <row r="573" spans="1:17" x14ac:dyDescent="0.25">
      <c r="A573"/>
      <c r="B573"/>
      <c r="C573"/>
      <c r="D573" s="57"/>
      <c r="H573" s="57"/>
      <c r="I573" s="57"/>
      <c r="J573"/>
      <c r="K573"/>
      <c r="L573"/>
      <c r="M573"/>
      <c r="N573"/>
      <c r="O573"/>
      <c r="P573"/>
      <c r="Q573"/>
    </row>
    <row r="574" spans="1:17" x14ac:dyDescent="0.25">
      <c r="A574"/>
      <c r="B574"/>
      <c r="C574"/>
      <c r="D574" s="57"/>
      <c r="H574" s="57"/>
      <c r="I574" s="57"/>
      <c r="J574"/>
      <c r="K574"/>
      <c r="L574"/>
      <c r="M574"/>
      <c r="N574"/>
      <c r="O574"/>
      <c r="P574"/>
      <c r="Q574"/>
    </row>
    <row r="575" spans="1:17" x14ac:dyDescent="0.25">
      <c r="A575"/>
      <c r="B575"/>
      <c r="C575"/>
      <c r="D575" s="57"/>
      <c r="H575" s="57"/>
      <c r="I575" s="57"/>
      <c r="J575"/>
      <c r="K575"/>
      <c r="L575"/>
      <c r="M575"/>
      <c r="N575"/>
      <c r="O575"/>
      <c r="P575"/>
      <c r="Q575"/>
    </row>
    <row r="576" spans="1:17" x14ac:dyDescent="0.25">
      <c r="A576"/>
      <c r="B576"/>
      <c r="C576"/>
      <c r="D576" s="57"/>
      <c r="H576" s="57"/>
      <c r="I576" s="57"/>
      <c r="J576"/>
      <c r="K576"/>
      <c r="L576"/>
      <c r="M576"/>
      <c r="N576"/>
      <c r="O576"/>
      <c r="P576"/>
      <c r="Q576"/>
    </row>
    <row r="577" spans="1:17" x14ac:dyDescent="0.25">
      <c r="A577"/>
      <c r="B577"/>
      <c r="C577"/>
      <c r="D577" s="57"/>
      <c r="H577" s="57"/>
      <c r="I577" s="57"/>
      <c r="J577"/>
      <c r="K577"/>
      <c r="L577"/>
      <c r="M577"/>
      <c r="N577"/>
      <c r="O577"/>
      <c r="P577"/>
      <c r="Q577"/>
    </row>
    <row r="578" spans="1:17" x14ac:dyDescent="0.25">
      <c r="A578"/>
      <c r="B578"/>
      <c r="C578"/>
      <c r="D578" s="57"/>
      <c r="H578" s="57"/>
      <c r="I578" s="57"/>
      <c r="J578"/>
      <c r="K578"/>
      <c r="L578"/>
      <c r="M578"/>
      <c r="N578"/>
      <c r="O578"/>
      <c r="P578"/>
      <c r="Q578"/>
    </row>
    <row r="579" spans="1:17" x14ac:dyDescent="0.25">
      <c r="A579"/>
      <c r="B579"/>
      <c r="C579"/>
      <c r="D579" s="57"/>
      <c r="H579" s="57"/>
      <c r="I579" s="57"/>
      <c r="J579"/>
      <c r="K579"/>
      <c r="L579"/>
      <c r="M579"/>
      <c r="N579"/>
      <c r="O579"/>
      <c r="P579"/>
      <c r="Q579"/>
    </row>
    <row r="580" spans="1:17" x14ac:dyDescent="0.25">
      <c r="A580"/>
      <c r="B580"/>
      <c r="C580"/>
      <c r="D580" s="57"/>
      <c r="H580" s="57"/>
      <c r="I580" s="57"/>
      <c r="J580"/>
      <c r="K580"/>
      <c r="L580"/>
      <c r="M580"/>
      <c r="N580"/>
      <c r="O580"/>
      <c r="P580"/>
      <c r="Q580"/>
    </row>
    <row r="581" spans="1:17" x14ac:dyDescent="0.25">
      <c r="A581"/>
      <c r="B581"/>
      <c r="C581"/>
      <c r="D581" s="57"/>
      <c r="H581" s="57"/>
      <c r="I581" s="57"/>
      <c r="J581"/>
      <c r="K581"/>
      <c r="L581"/>
      <c r="M581"/>
      <c r="N581"/>
      <c r="O581"/>
      <c r="P581"/>
      <c r="Q581"/>
    </row>
    <row r="582" spans="1:17" x14ac:dyDescent="0.25">
      <c r="A582"/>
      <c r="B582"/>
      <c r="C582"/>
      <c r="D582" s="57"/>
      <c r="H582" s="57"/>
      <c r="I582" s="57"/>
      <c r="J582"/>
      <c r="K582"/>
      <c r="L582"/>
      <c r="M582"/>
      <c r="N582"/>
      <c r="O582"/>
      <c r="P582"/>
      <c r="Q582"/>
    </row>
    <row r="583" spans="1:17" x14ac:dyDescent="0.25">
      <c r="A583"/>
      <c r="B583"/>
      <c r="C583"/>
      <c r="D583" s="57"/>
      <c r="H583" s="57"/>
      <c r="I583" s="57"/>
      <c r="J583"/>
      <c r="K583"/>
      <c r="L583"/>
      <c r="M583"/>
      <c r="N583"/>
      <c r="O583"/>
      <c r="P583"/>
      <c r="Q583"/>
    </row>
    <row r="584" spans="1:17" x14ac:dyDescent="0.25">
      <c r="A584"/>
      <c r="B584"/>
      <c r="C584"/>
      <c r="D584" s="57"/>
      <c r="H584" s="57"/>
      <c r="I584" s="57"/>
      <c r="J584"/>
      <c r="K584"/>
      <c r="L584"/>
      <c r="M584"/>
      <c r="N584"/>
      <c r="O584"/>
      <c r="P584"/>
      <c r="Q584"/>
    </row>
    <row r="585" spans="1:17" x14ac:dyDescent="0.25">
      <c r="A585"/>
      <c r="B585"/>
      <c r="C585"/>
      <c r="D585" s="57"/>
      <c r="H585" s="57"/>
      <c r="I585" s="57"/>
      <c r="J585"/>
      <c r="K585"/>
      <c r="L585"/>
      <c r="M585"/>
      <c r="N585"/>
      <c r="O585"/>
      <c r="P585"/>
      <c r="Q585"/>
    </row>
    <row r="586" spans="1:17" x14ac:dyDescent="0.25">
      <c r="A586"/>
      <c r="B586"/>
      <c r="C586"/>
      <c r="D586" s="57"/>
      <c r="H586" s="57"/>
      <c r="I586" s="57"/>
      <c r="J586"/>
      <c r="K586"/>
      <c r="L586"/>
      <c r="M586"/>
      <c r="N586"/>
      <c r="O586"/>
      <c r="P586"/>
      <c r="Q586"/>
    </row>
    <row r="587" spans="1:17" x14ac:dyDescent="0.25">
      <c r="A587"/>
      <c r="B587"/>
      <c r="C587"/>
      <c r="D587" s="57"/>
      <c r="H587" s="57"/>
      <c r="I587" s="57"/>
      <c r="J587"/>
      <c r="K587"/>
      <c r="L587"/>
      <c r="M587"/>
      <c r="N587"/>
      <c r="O587"/>
      <c r="P587"/>
      <c r="Q587"/>
    </row>
    <row r="588" spans="1:17" x14ac:dyDescent="0.25">
      <c r="A588"/>
      <c r="B588"/>
      <c r="C588"/>
      <c r="D588" s="57"/>
      <c r="H588" s="57"/>
      <c r="I588" s="57"/>
      <c r="J588"/>
      <c r="K588"/>
      <c r="L588"/>
      <c r="M588"/>
      <c r="N588"/>
      <c r="O588"/>
      <c r="P588"/>
      <c r="Q588"/>
    </row>
    <row r="589" spans="1:17" x14ac:dyDescent="0.25">
      <c r="A589"/>
      <c r="B589"/>
      <c r="C589"/>
      <c r="D589" s="57"/>
      <c r="H589" s="57"/>
      <c r="I589" s="57"/>
      <c r="J589"/>
      <c r="K589"/>
      <c r="L589"/>
      <c r="M589"/>
      <c r="N589"/>
      <c r="O589"/>
      <c r="P589"/>
      <c r="Q589"/>
    </row>
    <row r="590" spans="1:17" x14ac:dyDescent="0.25">
      <c r="A590"/>
      <c r="B590"/>
      <c r="C590"/>
      <c r="D590" s="57"/>
      <c r="H590" s="57"/>
      <c r="I590" s="57"/>
      <c r="J590"/>
      <c r="K590"/>
      <c r="L590"/>
      <c r="M590"/>
      <c r="N590"/>
      <c r="O590"/>
      <c r="P590"/>
      <c r="Q590"/>
    </row>
    <row r="591" spans="1:17" x14ac:dyDescent="0.25">
      <c r="A591"/>
      <c r="B591"/>
      <c r="C591"/>
      <c r="D591" s="57"/>
      <c r="H591" s="57"/>
      <c r="I591" s="57"/>
      <c r="J591"/>
      <c r="K591"/>
      <c r="L591"/>
      <c r="M591"/>
      <c r="N591"/>
      <c r="O591"/>
      <c r="P591"/>
      <c r="Q591"/>
    </row>
    <row r="592" spans="1:17" x14ac:dyDescent="0.25">
      <c r="A592"/>
      <c r="B592"/>
      <c r="C592"/>
      <c r="D592" s="57"/>
      <c r="H592" s="57"/>
      <c r="I592" s="57"/>
      <c r="J592"/>
      <c r="K592"/>
      <c r="L592"/>
      <c r="M592"/>
      <c r="N592"/>
      <c r="O592"/>
      <c r="P592"/>
      <c r="Q592"/>
    </row>
    <row r="593" spans="1:17" x14ac:dyDescent="0.25">
      <c r="A593"/>
      <c r="B593"/>
      <c r="C593"/>
      <c r="D593" s="57"/>
      <c r="H593" s="57"/>
      <c r="I593" s="57"/>
      <c r="J593"/>
      <c r="K593"/>
      <c r="L593"/>
      <c r="M593"/>
      <c r="N593"/>
      <c r="O593"/>
      <c r="P593"/>
      <c r="Q593"/>
    </row>
    <row r="594" spans="1:17" x14ac:dyDescent="0.25">
      <c r="A594"/>
      <c r="B594"/>
      <c r="C594"/>
      <c r="D594" s="57"/>
      <c r="H594" s="57"/>
      <c r="I594" s="57"/>
      <c r="J594"/>
      <c r="K594"/>
      <c r="L594"/>
      <c r="M594"/>
      <c r="N594"/>
      <c r="O594"/>
      <c r="P594"/>
      <c r="Q594"/>
    </row>
    <row r="595" spans="1:17" x14ac:dyDescent="0.25">
      <c r="A595"/>
      <c r="B595"/>
      <c r="C595"/>
      <c r="D595" s="57"/>
      <c r="H595" s="57"/>
      <c r="I595" s="57"/>
      <c r="J595"/>
      <c r="K595"/>
      <c r="L595"/>
      <c r="M595"/>
      <c r="N595"/>
      <c r="O595"/>
      <c r="P595"/>
      <c r="Q595"/>
    </row>
    <row r="596" spans="1:17" x14ac:dyDescent="0.25">
      <c r="A596"/>
      <c r="B596"/>
      <c r="C596"/>
      <c r="D596" s="57"/>
      <c r="H596" s="57"/>
      <c r="I596" s="57"/>
      <c r="J596"/>
      <c r="K596"/>
      <c r="L596"/>
      <c r="M596"/>
      <c r="N596"/>
      <c r="O596"/>
      <c r="P596"/>
      <c r="Q596"/>
    </row>
    <row r="597" spans="1:17" x14ac:dyDescent="0.25">
      <c r="A597"/>
      <c r="B597"/>
      <c r="C597"/>
      <c r="D597" s="57"/>
      <c r="H597" s="57"/>
      <c r="I597" s="57"/>
      <c r="J597"/>
      <c r="K597"/>
      <c r="L597"/>
      <c r="M597"/>
      <c r="N597"/>
      <c r="O597"/>
      <c r="P597"/>
      <c r="Q597"/>
    </row>
    <row r="598" spans="1:17" x14ac:dyDescent="0.25">
      <c r="A598"/>
      <c r="B598"/>
      <c r="C598"/>
      <c r="D598" s="57"/>
      <c r="H598" s="57"/>
      <c r="I598" s="57"/>
      <c r="J598"/>
      <c r="K598"/>
      <c r="L598"/>
      <c r="M598"/>
      <c r="N598"/>
      <c r="O598"/>
      <c r="P598"/>
      <c r="Q598"/>
    </row>
    <row r="599" spans="1:17" x14ac:dyDescent="0.25">
      <c r="A599"/>
      <c r="B599"/>
      <c r="C599"/>
      <c r="D599" s="57"/>
      <c r="H599" s="57"/>
      <c r="I599" s="57"/>
      <c r="J599"/>
      <c r="K599"/>
      <c r="L599"/>
      <c r="M599"/>
      <c r="N599"/>
      <c r="O599"/>
      <c r="P599"/>
      <c r="Q599"/>
    </row>
    <row r="600" spans="1:17" x14ac:dyDescent="0.25">
      <c r="A600"/>
      <c r="B600"/>
      <c r="C600"/>
      <c r="D600" s="57"/>
      <c r="H600" s="57"/>
      <c r="I600" s="57"/>
      <c r="J600"/>
      <c r="K600"/>
      <c r="L600"/>
      <c r="M600"/>
      <c r="N600"/>
      <c r="O600"/>
      <c r="P600"/>
      <c r="Q600"/>
    </row>
    <row r="601" spans="1:17" x14ac:dyDescent="0.25">
      <c r="A601"/>
      <c r="B601"/>
      <c r="C601"/>
      <c r="D601" s="57"/>
      <c r="H601" s="57"/>
      <c r="I601" s="57"/>
      <c r="J601"/>
      <c r="K601"/>
      <c r="L601"/>
      <c r="M601"/>
      <c r="N601"/>
      <c r="O601"/>
      <c r="P601"/>
      <c r="Q601"/>
    </row>
    <row r="602" spans="1:17" x14ac:dyDescent="0.25">
      <c r="A602"/>
      <c r="B602"/>
      <c r="C602"/>
      <c r="D602" s="57"/>
      <c r="H602" s="57"/>
      <c r="I602" s="57"/>
      <c r="J602"/>
      <c r="K602"/>
      <c r="L602"/>
      <c r="M602"/>
      <c r="N602"/>
      <c r="O602"/>
      <c r="P602"/>
      <c r="Q602"/>
    </row>
    <row r="603" spans="1:17" x14ac:dyDescent="0.25">
      <c r="A603"/>
      <c r="B603"/>
      <c r="C603"/>
      <c r="D603" s="57"/>
      <c r="H603" s="57"/>
      <c r="I603" s="57"/>
      <c r="J603"/>
      <c r="K603"/>
      <c r="L603"/>
      <c r="M603"/>
      <c r="N603"/>
      <c r="O603"/>
      <c r="P603"/>
      <c r="Q603"/>
    </row>
    <row r="604" spans="1:17" x14ac:dyDescent="0.25">
      <c r="A604"/>
      <c r="B604"/>
      <c r="C604"/>
      <c r="D604" s="57"/>
      <c r="H604" s="57"/>
      <c r="I604" s="57"/>
      <c r="J604"/>
      <c r="K604"/>
      <c r="L604"/>
      <c r="M604"/>
      <c r="N604"/>
      <c r="O604"/>
      <c r="P604"/>
      <c r="Q604"/>
    </row>
    <row r="605" spans="1:17" x14ac:dyDescent="0.25">
      <c r="A605"/>
      <c r="B605"/>
      <c r="C605"/>
      <c r="D605" s="57"/>
      <c r="H605" s="57"/>
      <c r="I605" s="57"/>
      <c r="J605"/>
      <c r="K605"/>
      <c r="L605"/>
      <c r="M605"/>
      <c r="N605"/>
      <c r="O605"/>
      <c r="P605"/>
      <c r="Q605"/>
    </row>
    <row r="606" spans="1:17" x14ac:dyDescent="0.25">
      <c r="A606"/>
      <c r="B606"/>
      <c r="C606"/>
      <c r="D606" s="57"/>
      <c r="H606" s="57"/>
      <c r="I606" s="57"/>
      <c r="J606"/>
      <c r="K606"/>
      <c r="L606"/>
      <c r="M606"/>
      <c r="N606"/>
      <c r="O606"/>
      <c r="P606"/>
      <c r="Q606"/>
    </row>
    <row r="607" spans="1:17" x14ac:dyDescent="0.25">
      <c r="A607"/>
      <c r="B607"/>
      <c r="C607"/>
      <c r="D607" s="57"/>
      <c r="H607" s="57"/>
      <c r="I607" s="57"/>
      <c r="J607"/>
      <c r="K607"/>
      <c r="L607"/>
      <c r="M607"/>
      <c r="N607"/>
      <c r="O607"/>
      <c r="P607"/>
      <c r="Q607"/>
    </row>
    <row r="608" spans="1:17" x14ac:dyDescent="0.25">
      <c r="A608"/>
      <c r="B608"/>
      <c r="C608"/>
      <c r="D608" s="57"/>
      <c r="H608" s="57"/>
      <c r="I608" s="57"/>
      <c r="J608"/>
      <c r="K608"/>
      <c r="L608"/>
      <c r="M608"/>
      <c r="N608"/>
      <c r="O608"/>
      <c r="P608"/>
      <c r="Q608"/>
    </row>
    <row r="609" spans="1:17" x14ac:dyDescent="0.25">
      <c r="A609"/>
      <c r="B609"/>
      <c r="C609"/>
      <c r="D609" s="57"/>
      <c r="H609" s="57"/>
      <c r="I609" s="57"/>
      <c r="J609"/>
      <c r="K609"/>
      <c r="L609"/>
      <c r="M609"/>
      <c r="N609"/>
      <c r="O609"/>
      <c r="P609"/>
      <c r="Q609"/>
    </row>
    <row r="610" spans="1:17" x14ac:dyDescent="0.25">
      <c r="A610"/>
      <c r="B610"/>
      <c r="C610"/>
      <c r="D610" s="57"/>
      <c r="H610" s="57"/>
      <c r="I610" s="57"/>
      <c r="J610"/>
      <c r="K610"/>
      <c r="L610"/>
      <c r="M610"/>
      <c r="N610"/>
      <c r="O610"/>
      <c r="P610"/>
      <c r="Q610"/>
    </row>
    <row r="611" spans="1:17" x14ac:dyDescent="0.25">
      <c r="A611"/>
      <c r="B611"/>
      <c r="C611"/>
      <c r="D611" s="57"/>
      <c r="H611" s="57"/>
      <c r="I611" s="57"/>
      <c r="J611"/>
      <c r="K611"/>
      <c r="L611"/>
      <c r="M611"/>
      <c r="N611"/>
      <c r="O611"/>
      <c r="P611"/>
      <c r="Q611"/>
    </row>
    <row r="612" spans="1:17" x14ac:dyDescent="0.25">
      <c r="A612"/>
      <c r="B612"/>
      <c r="C612"/>
      <c r="D612" s="57"/>
      <c r="H612" s="57"/>
      <c r="I612" s="57"/>
      <c r="J612"/>
      <c r="K612"/>
      <c r="L612"/>
      <c r="M612"/>
      <c r="N612"/>
      <c r="O612"/>
      <c r="P612"/>
      <c r="Q612"/>
    </row>
    <row r="613" spans="1:17" x14ac:dyDescent="0.25">
      <c r="A613"/>
      <c r="B613"/>
      <c r="C613"/>
      <c r="D613" s="57"/>
      <c r="H613" s="57"/>
      <c r="I613" s="57"/>
      <c r="J613"/>
      <c r="K613"/>
      <c r="L613"/>
      <c r="M613"/>
      <c r="N613"/>
      <c r="O613"/>
      <c r="P613"/>
      <c r="Q613"/>
    </row>
    <row r="614" spans="1:17" x14ac:dyDescent="0.25">
      <c r="A614"/>
      <c r="B614"/>
      <c r="C614"/>
      <c r="D614" s="57"/>
      <c r="H614" s="57"/>
      <c r="I614" s="57"/>
      <c r="J614"/>
      <c r="K614"/>
      <c r="L614"/>
      <c r="M614"/>
      <c r="N614"/>
      <c r="O614"/>
      <c r="P614"/>
      <c r="Q614"/>
    </row>
    <row r="615" spans="1:17" x14ac:dyDescent="0.25">
      <c r="A615"/>
      <c r="B615"/>
      <c r="C615"/>
      <c r="D615" s="57"/>
      <c r="H615" s="57"/>
      <c r="I615" s="57"/>
      <c r="J615"/>
      <c r="K615"/>
      <c r="L615"/>
      <c r="M615"/>
      <c r="N615"/>
      <c r="O615"/>
      <c r="P615"/>
      <c r="Q615"/>
    </row>
    <row r="616" spans="1:17" x14ac:dyDescent="0.25">
      <c r="A616"/>
      <c r="B616"/>
      <c r="C616"/>
      <c r="D616" s="57"/>
      <c r="H616" s="57"/>
      <c r="I616" s="57"/>
      <c r="J616"/>
      <c r="K616"/>
      <c r="L616"/>
      <c r="M616"/>
      <c r="N616"/>
      <c r="O616"/>
      <c r="P616"/>
      <c r="Q616"/>
    </row>
    <row r="617" spans="1:17" x14ac:dyDescent="0.25">
      <c r="A617"/>
      <c r="B617"/>
      <c r="C617"/>
      <c r="D617" s="57"/>
      <c r="H617" s="57"/>
      <c r="I617" s="57"/>
      <c r="J617"/>
      <c r="K617"/>
      <c r="L617"/>
      <c r="M617"/>
      <c r="N617"/>
      <c r="O617"/>
      <c r="P617"/>
      <c r="Q617"/>
    </row>
    <row r="618" spans="1:17" x14ac:dyDescent="0.25">
      <c r="A618"/>
      <c r="B618"/>
      <c r="C618"/>
      <c r="D618" s="57"/>
      <c r="H618" s="57"/>
      <c r="I618" s="57"/>
      <c r="J618"/>
      <c r="K618"/>
      <c r="L618"/>
      <c r="M618"/>
      <c r="N618"/>
      <c r="O618"/>
      <c r="P618"/>
      <c r="Q618"/>
    </row>
    <row r="619" spans="1:17" x14ac:dyDescent="0.25">
      <c r="A619"/>
      <c r="B619"/>
      <c r="C619"/>
      <c r="D619" s="57"/>
      <c r="H619" s="57"/>
      <c r="I619" s="57"/>
      <c r="J619"/>
      <c r="K619"/>
      <c r="L619"/>
      <c r="M619"/>
      <c r="N619"/>
      <c r="O619"/>
      <c r="P619"/>
      <c r="Q619"/>
    </row>
    <row r="620" spans="1:17" x14ac:dyDescent="0.25">
      <c r="A620"/>
      <c r="B620"/>
      <c r="C620"/>
      <c r="D620" s="57"/>
      <c r="H620" s="57"/>
      <c r="I620" s="57"/>
      <c r="J620"/>
      <c r="K620"/>
      <c r="L620"/>
      <c r="M620"/>
      <c r="N620"/>
      <c r="O620"/>
      <c r="P620"/>
      <c r="Q620"/>
    </row>
    <row r="621" spans="1:17" x14ac:dyDescent="0.25">
      <c r="A621"/>
      <c r="B621"/>
      <c r="C621"/>
      <c r="D621" s="57"/>
      <c r="H621" s="57"/>
      <c r="I621" s="57"/>
      <c r="J621"/>
      <c r="K621"/>
      <c r="L621"/>
      <c r="M621"/>
      <c r="N621"/>
      <c r="O621"/>
      <c r="P621"/>
      <c r="Q621"/>
    </row>
    <row r="622" spans="1:17" x14ac:dyDescent="0.25">
      <c r="A622"/>
      <c r="B622"/>
      <c r="C622"/>
      <c r="D622" s="57"/>
      <c r="H622" s="57"/>
      <c r="I622" s="57"/>
      <c r="J622"/>
      <c r="K622"/>
      <c r="L622"/>
      <c r="M622"/>
      <c r="N622"/>
      <c r="O622"/>
      <c r="P622"/>
      <c r="Q622"/>
    </row>
    <row r="623" spans="1:17" x14ac:dyDescent="0.25">
      <c r="A623"/>
      <c r="B623"/>
      <c r="C623"/>
      <c r="D623" s="57"/>
      <c r="H623" s="57"/>
      <c r="I623" s="57"/>
      <c r="J623"/>
      <c r="K623"/>
      <c r="L623"/>
      <c r="M623"/>
      <c r="N623"/>
      <c r="O623"/>
      <c r="P623"/>
      <c r="Q623"/>
    </row>
    <row r="624" spans="1:17" x14ac:dyDescent="0.25">
      <c r="A624"/>
      <c r="B624"/>
      <c r="C624"/>
      <c r="D624" s="57"/>
      <c r="H624" s="57"/>
      <c r="I624" s="57"/>
      <c r="J624"/>
      <c r="K624"/>
      <c r="L624"/>
      <c r="M624"/>
      <c r="N624"/>
      <c r="O624"/>
      <c r="P624"/>
      <c r="Q624"/>
    </row>
    <row r="625" spans="1:17" x14ac:dyDescent="0.25">
      <c r="A625"/>
      <c r="B625"/>
      <c r="C625"/>
      <c r="D625" s="57"/>
      <c r="H625" s="57"/>
      <c r="I625" s="57"/>
      <c r="J625"/>
      <c r="K625"/>
      <c r="L625"/>
      <c r="M625"/>
      <c r="N625"/>
      <c r="O625"/>
      <c r="P625"/>
      <c r="Q625"/>
    </row>
    <row r="626" spans="1:17" x14ac:dyDescent="0.25">
      <c r="A626"/>
      <c r="B626"/>
      <c r="C626"/>
      <c r="D626" s="57"/>
      <c r="H626" s="57"/>
      <c r="I626" s="57"/>
      <c r="J626"/>
      <c r="K626"/>
      <c r="L626"/>
      <c r="M626"/>
      <c r="N626"/>
      <c r="O626"/>
      <c r="P626"/>
      <c r="Q626"/>
    </row>
    <row r="627" spans="1:17" x14ac:dyDescent="0.25">
      <c r="A627"/>
      <c r="B627"/>
      <c r="C627"/>
      <c r="D627" s="57"/>
      <c r="H627" s="57"/>
      <c r="I627" s="57"/>
      <c r="J627"/>
      <c r="K627"/>
      <c r="L627"/>
      <c r="M627"/>
      <c r="N627"/>
      <c r="O627"/>
      <c r="P627"/>
      <c r="Q627"/>
    </row>
    <row r="628" spans="1:17" x14ac:dyDescent="0.25">
      <c r="A628"/>
      <c r="B628"/>
      <c r="C628"/>
      <c r="D628" s="57"/>
      <c r="H628" s="57"/>
      <c r="I628" s="57"/>
      <c r="J628"/>
      <c r="K628"/>
      <c r="L628"/>
      <c r="M628"/>
      <c r="N628"/>
      <c r="O628"/>
      <c r="P628"/>
      <c r="Q628"/>
    </row>
    <row r="629" spans="1:17" x14ac:dyDescent="0.25">
      <c r="A629"/>
      <c r="B629"/>
      <c r="C629"/>
      <c r="D629" s="57"/>
      <c r="H629" s="57"/>
      <c r="I629" s="57"/>
      <c r="J629"/>
      <c r="K629"/>
      <c r="L629"/>
      <c r="M629"/>
      <c r="N629"/>
      <c r="O629"/>
      <c r="P629"/>
      <c r="Q629"/>
    </row>
    <row r="630" spans="1:17" x14ac:dyDescent="0.25">
      <c r="A630"/>
      <c r="B630"/>
      <c r="C630"/>
      <c r="D630" s="57"/>
      <c r="H630" s="57"/>
      <c r="I630" s="57"/>
      <c r="J630"/>
      <c r="K630"/>
      <c r="L630"/>
      <c r="M630"/>
      <c r="N630"/>
      <c r="O630"/>
      <c r="P630"/>
      <c r="Q630"/>
    </row>
    <row r="631" spans="1:17" x14ac:dyDescent="0.25">
      <c r="A631"/>
      <c r="B631"/>
      <c r="C631"/>
      <c r="D631" s="57"/>
      <c r="H631" s="57"/>
      <c r="I631" s="57"/>
      <c r="J631"/>
      <c r="K631"/>
      <c r="L631"/>
      <c r="M631"/>
      <c r="N631"/>
      <c r="O631"/>
      <c r="P631"/>
      <c r="Q631"/>
    </row>
    <row r="632" spans="1:17" x14ac:dyDescent="0.25">
      <c r="A632"/>
      <c r="B632"/>
      <c r="C632"/>
      <c r="D632" s="57"/>
      <c r="H632" s="57"/>
      <c r="I632" s="57"/>
      <c r="J632"/>
      <c r="K632"/>
      <c r="L632"/>
      <c r="M632"/>
      <c r="N632"/>
      <c r="O632"/>
      <c r="P632"/>
      <c r="Q632"/>
    </row>
    <row r="633" spans="1:17" x14ac:dyDescent="0.25">
      <c r="A633"/>
      <c r="B633"/>
      <c r="C633"/>
      <c r="D633" s="57"/>
      <c r="H633" s="57"/>
      <c r="I633" s="57"/>
      <c r="J633"/>
      <c r="K633"/>
      <c r="L633"/>
      <c r="M633"/>
      <c r="N633"/>
      <c r="O633"/>
      <c r="P633"/>
      <c r="Q633"/>
    </row>
    <row r="634" spans="1:17" x14ac:dyDescent="0.25">
      <c r="A634"/>
      <c r="B634"/>
      <c r="C634"/>
      <c r="D634" s="57"/>
      <c r="H634" s="57"/>
      <c r="I634" s="57"/>
      <c r="J634"/>
      <c r="K634"/>
      <c r="L634"/>
      <c r="M634"/>
      <c r="N634"/>
      <c r="O634"/>
      <c r="P634"/>
      <c r="Q634"/>
    </row>
    <row r="635" spans="1:17" x14ac:dyDescent="0.25">
      <c r="A635"/>
      <c r="B635"/>
      <c r="C635"/>
      <c r="D635" s="57"/>
      <c r="H635" s="57"/>
      <c r="I635" s="57"/>
      <c r="J635"/>
      <c r="K635"/>
      <c r="L635"/>
      <c r="M635"/>
      <c r="N635"/>
      <c r="O635"/>
      <c r="P635"/>
      <c r="Q635"/>
    </row>
    <row r="636" spans="1:17" x14ac:dyDescent="0.25">
      <c r="A636"/>
      <c r="B636"/>
      <c r="C636"/>
      <c r="D636" s="57"/>
      <c r="H636" s="57"/>
      <c r="I636" s="57"/>
      <c r="J636"/>
      <c r="K636"/>
      <c r="L636"/>
      <c r="M636"/>
      <c r="N636"/>
      <c r="O636"/>
      <c r="P636"/>
      <c r="Q636"/>
    </row>
    <row r="637" spans="1:17" x14ac:dyDescent="0.25">
      <c r="A637"/>
      <c r="B637"/>
      <c r="C637"/>
      <c r="D637" s="57"/>
      <c r="H637" s="57"/>
      <c r="I637" s="57"/>
      <c r="J637"/>
      <c r="K637"/>
      <c r="L637"/>
      <c r="M637"/>
      <c r="N637"/>
      <c r="O637"/>
      <c r="P637"/>
      <c r="Q637"/>
    </row>
    <row r="638" spans="1:17" x14ac:dyDescent="0.25">
      <c r="A638"/>
      <c r="B638"/>
      <c r="C638"/>
      <c r="D638" s="57"/>
      <c r="H638" s="57"/>
      <c r="I638" s="57"/>
      <c r="J638"/>
      <c r="K638"/>
      <c r="L638"/>
      <c r="M638"/>
      <c r="N638"/>
      <c r="O638"/>
      <c r="P638"/>
      <c r="Q638"/>
    </row>
    <row r="639" spans="1:17" x14ac:dyDescent="0.25">
      <c r="A639"/>
      <c r="B639"/>
      <c r="C639"/>
      <c r="D639" s="57"/>
      <c r="H639" s="57"/>
      <c r="I639" s="57"/>
      <c r="J639"/>
      <c r="K639"/>
      <c r="L639"/>
      <c r="M639"/>
      <c r="N639"/>
      <c r="O639"/>
      <c r="P639"/>
      <c r="Q639"/>
    </row>
    <row r="640" spans="1:17" x14ac:dyDescent="0.25">
      <c r="A640"/>
      <c r="B640"/>
      <c r="C640"/>
      <c r="D640" s="57"/>
      <c r="H640" s="57"/>
      <c r="I640" s="57"/>
      <c r="J640"/>
      <c r="K640"/>
      <c r="L640"/>
      <c r="M640"/>
      <c r="N640"/>
      <c r="O640"/>
      <c r="P640"/>
      <c r="Q640"/>
    </row>
    <row r="641" spans="1:17" x14ac:dyDescent="0.25">
      <c r="A641"/>
      <c r="B641"/>
      <c r="C641"/>
      <c r="D641" s="57"/>
      <c r="H641" s="57"/>
      <c r="I641" s="57"/>
      <c r="J641"/>
      <c r="K641"/>
      <c r="L641"/>
      <c r="M641"/>
      <c r="N641"/>
      <c r="O641"/>
      <c r="P641"/>
      <c r="Q641"/>
    </row>
    <row r="642" spans="1:17" x14ac:dyDescent="0.25">
      <c r="A642"/>
      <c r="B642"/>
      <c r="C642"/>
      <c r="D642" s="57"/>
      <c r="H642" s="57"/>
      <c r="I642" s="57"/>
      <c r="J642"/>
      <c r="K642"/>
      <c r="L642"/>
      <c r="M642"/>
      <c r="N642"/>
      <c r="O642"/>
      <c r="P642"/>
      <c r="Q642"/>
    </row>
    <row r="643" spans="1:17" x14ac:dyDescent="0.25">
      <c r="A643"/>
      <c r="B643"/>
      <c r="C643"/>
      <c r="D643" s="57"/>
      <c r="H643" s="57"/>
      <c r="I643" s="57"/>
      <c r="J643"/>
      <c r="K643"/>
      <c r="L643"/>
      <c r="M643"/>
      <c r="N643"/>
      <c r="O643"/>
      <c r="P643"/>
      <c r="Q643"/>
    </row>
    <row r="644" spans="1:17" x14ac:dyDescent="0.25">
      <c r="A644"/>
      <c r="B644"/>
      <c r="C644"/>
      <c r="D644" s="57"/>
      <c r="H644" s="57"/>
      <c r="I644" s="57"/>
      <c r="J644"/>
      <c r="K644"/>
      <c r="L644"/>
      <c r="M644"/>
      <c r="N644"/>
      <c r="O644"/>
      <c r="P644"/>
      <c r="Q644"/>
    </row>
    <row r="645" spans="1:17" x14ac:dyDescent="0.25">
      <c r="A645"/>
      <c r="B645"/>
      <c r="C645"/>
      <c r="D645" s="57"/>
      <c r="H645" s="57"/>
      <c r="I645" s="57"/>
      <c r="J645"/>
      <c r="K645"/>
      <c r="L645"/>
      <c r="M645"/>
      <c r="N645"/>
      <c r="O645"/>
      <c r="P645"/>
      <c r="Q645"/>
    </row>
    <row r="646" spans="1:17" x14ac:dyDescent="0.25">
      <c r="A646"/>
      <c r="B646"/>
      <c r="C646"/>
      <c r="D646" s="57"/>
      <c r="H646" s="57"/>
      <c r="I646" s="57"/>
      <c r="J646"/>
      <c r="K646"/>
      <c r="L646"/>
      <c r="M646"/>
      <c r="N646"/>
      <c r="O646"/>
      <c r="P646"/>
      <c r="Q646"/>
    </row>
    <row r="647" spans="1:17" x14ac:dyDescent="0.25">
      <c r="A647"/>
      <c r="B647"/>
      <c r="C647"/>
      <c r="D647" s="57"/>
      <c r="H647" s="57"/>
      <c r="I647" s="57"/>
      <c r="J647"/>
      <c r="K647"/>
      <c r="L647"/>
      <c r="M647"/>
      <c r="N647"/>
      <c r="O647"/>
      <c r="P647"/>
      <c r="Q647"/>
    </row>
    <row r="648" spans="1:17" x14ac:dyDescent="0.25">
      <c r="A648"/>
      <c r="B648"/>
      <c r="C648"/>
      <c r="D648" s="57"/>
      <c r="H648" s="57"/>
      <c r="I648" s="57"/>
      <c r="J648"/>
      <c r="K648"/>
      <c r="L648"/>
      <c r="M648"/>
      <c r="N648"/>
      <c r="O648"/>
      <c r="P648"/>
      <c r="Q648"/>
    </row>
    <row r="649" spans="1:17" x14ac:dyDescent="0.25">
      <c r="A649"/>
      <c r="B649"/>
      <c r="C649"/>
      <c r="D649" s="57"/>
      <c r="H649" s="57"/>
      <c r="I649" s="57"/>
      <c r="J649"/>
      <c r="K649"/>
      <c r="L649"/>
      <c r="M649"/>
      <c r="N649"/>
      <c r="O649"/>
      <c r="P649"/>
      <c r="Q649"/>
    </row>
    <row r="650" spans="1:17" x14ac:dyDescent="0.25">
      <c r="A650"/>
      <c r="B650"/>
      <c r="C650"/>
      <c r="D650" s="57"/>
      <c r="H650" s="57"/>
      <c r="I650" s="57"/>
      <c r="J650"/>
      <c r="K650"/>
      <c r="L650"/>
      <c r="M650"/>
      <c r="N650"/>
      <c r="O650"/>
      <c r="P650"/>
      <c r="Q650"/>
    </row>
    <row r="651" spans="1:17" x14ac:dyDescent="0.25">
      <c r="A651"/>
      <c r="B651"/>
      <c r="C651"/>
      <c r="D651" s="57"/>
      <c r="H651" s="57"/>
      <c r="I651" s="57"/>
      <c r="J651"/>
      <c r="K651"/>
      <c r="L651"/>
      <c r="M651"/>
      <c r="N651"/>
      <c r="O651"/>
      <c r="P651"/>
      <c r="Q651"/>
    </row>
    <row r="652" spans="1:17" x14ac:dyDescent="0.25">
      <c r="A652"/>
      <c r="B652"/>
      <c r="C652"/>
      <c r="D652" s="57"/>
      <c r="H652" s="57"/>
      <c r="I652" s="57"/>
      <c r="J652"/>
      <c r="K652"/>
      <c r="L652"/>
      <c r="M652"/>
      <c r="N652"/>
      <c r="O652"/>
      <c r="P652"/>
      <c r="Q652"/>
    </row>
    <row r="653" spans="1:17" x14ac:dyDescent="0.25">
      <c r="A653"/>
      <c r="B653"/>
      <c r="C653"/>
      <c r="D653" s="57"/>
      <c r="H653" s="57"/>
      <c r="I653" s="57"/>
      <c r="J653"/>
      <c r="K653"/>
      <c r="L653"/>
      <c r="M653"/>
      <c r="N653"/>
      <c r="O653"/>
      <c r="P653"/>
      <c r="Q653"/>
    </row>
    <row r="654" spans="1:17" x14ac:dyDescent="0.25">
      <c r="A654"/>
      <c r="B654"/>
      <c r="C654"/>
      <c r="D654" s="57"/>
      <c r="H654" s="57"/>
      <c r="I654" s="57"/>
      <c r="J654"/>
      <c r="K654"/>
      <c r="L654"/>
      <c r="M654"/>
      <c r="N654"/>
      <c r="O654"/>
      <c r="P654"/>
      <c r="Q654"/>
    </row>
    <row r="655" spans="1:17" x14ac:dyDescent="0.25">
      <c r="A655"/>
      <c r="B655"/>
      <c r="C655"/>
      <c r="D655" s="57"/>
      <c r="H655" s="57"/>
      <c r="I655" s="57"/>
      <c r="J655"/>
      <c r="K655"/>
      <c r="L655"/>
      <c r="M655"/>
      <c r="N655"/>
      <c r="O655"/>
      <c r="P655"/>
      <c r="Q655"/>
    </row>
    <row r="656" spans="1:17" x14ac:dyDescent="0.25">
      <c r="A656"/>
      <c r="B656"/>
      <c r="C656"/>
      <c r="D656" s="57"/>
      <c r="H656" s="57"/>
      <c r="I656" s="57"/>
      <c r="J656"/>
      <c r="K656"/>
      <c r="L656"/>
      <c r="M656"/>
      <c r="N656"/>
      <c r="O656"/>
      <c r="P656"/>
      <c r="Q656"/>
    </row>
    <row r="657" spans="1:17" x14ac:dyDescent="0.25">
      <c r="A657"/>
      <c r="B657"/>
      <c r="C657"/>
      <c r="D657" s="57"/>
      <c r="H657" s="57"/>
      <c r="I657" s="57"/>
      <c r="J657"/>
      <c r="K657"/>
      <c r="L657"/>
      <c r="M657"/>
      <c r="N657"/>
      <c r="O657"/>
      <c r="P657"/>
      <c r="Q657"/>
    </row>
    <row r="658" spans="1:17" x14ac:dyDescent="0.25">
      <c r="A658"/>
      <c r="B658"/>
      <c r="C658"/>
      <c r="D658" s="57"/>
      <c r="H658" s="57"/>
      <c r="I658" s="57"/>
      <c r="J658"/>
      <c r="K658"/>
      <c r="L658"/>
      <c r="M658"/>
      <c r="N658"/>
      <c r="O658"/>
      <c r="P658"/>
      <c r="Q658"/>
    </row>
    <row r="659" spans="1:17" x14ac:dyDescent="0.25">
      <c r="A659"/>
      <c r="B659"/>
      <c r="C659"/>
      <c r="D659" s="57"/>
      <c r="H659" s="57"/>
      <c r="I659" s="57"/>
      <c r="J659"/>
      <c r="K659"/>
      <c r="L659"/>
      <c r="M659"/>
      <c r="N659"/>
      <c r="O659"/>
      <c r="P659"/>
      <c r="Q659"/>
    </row>
    <row r="660" spans="1:17" x14ac:dyDescent="0.25">
      <c r="A660"/>
      <c r="B660"/>
      <c r="C660"/>
      <c r="D660" s="57"/>
      <c r="H660" s="57"/>
      <c r="I660" s="57"/>
      <c r="J660"/>
      <c r="K660"/>
      <c r="L660"/>
      <c r="M660"/>
      <c r="N660"/>
      <c r="O660"/>
      <c r="P660"/>
      <c r="Q660"/>
    </row>
    <row r="661" spans="1:17" x14ac:dyDescent="0.25">
      <c r="A661"/>
      <c r="B661"/>
      <c r="C661"/>
      <c r="D661" s="57"/>
      <c r="H661" s="57"/>
      <c r="I661" s="57"/>
      <c r="J661"/>
      <c r="K661"/>
      <c r="L661"/>
      <c r="M661"/>
      <c r="N661"/>
      <c r="O661"/>
      <c r="P661"/>
      <c r="Q661"/>
    </row>
    <row r="662" spans="1:17" x14ac:dyDescent="0.25">
      <c r="A662"/>
      <c r="B662"/>
      <c r="C662"/>
      <c r="D662" s="57"/>
      <c r="H662" s="57"/>
      <c r="I662" s="57"/>
      <c r="J662"/>
      <c r="K662"/>
      <c r="L662"/>
      <c r="M662"/>
      <c r="N662"/>
      <c r="O662"/>
      <c r="P662"/>
      <c r="Q662"/>
    </row>
    <row r="663" spans="1:17" x14ac:dyDescent="0.25">
      <c r="A663"/>
      <c r="B663"/>
      <c r="C663"/>
      <c r="D663" s="57"/>
      <c r="H663" s="57"/>
      <c r="I663" s="57"/>
      <c r="J663"/>
      <c r="K663"/>
      <c r="L663"/>
      <c r="M663"/>
      <c r="N663"/>
      <c r="O663"/>
      <c r="P663"/>
      <c r="Q663"/>
    </row>
    <row r="664" spans="1:17" x14ac:dyDescent="0.25">
      <c r="A664"/>
      <c r="B664"/>
      <c r="C664"/>
      <c r="D664" s="57"/>
      <c r="H664" s="57"/>
      <c r="I664" s="57"/>
      <c r="J664"/>
      <c r="K664"/>
      <c r="L664"/>
      <c r="M664"/>
      <c r="N664"/>
      <c r="O664"/>
      <c r="P664"/>
      <c r="Q664"/>
    </row>
    <row r="665" spans="1:17" x14ac:dyDescent="0.25">
      <c r="A665"/>
      <c r="B665"/>
      <c r="C665"/>
      <c r="D665" s="57"/>
      <c r="H665" s="57"/>
      <c r="I665" s="57"/>
      <c r="J665"/>
      <c r="K665"/>
      <c r="L665"/>
      <c r="M665"/>
      <c r="N665"/>
      <c r="O665"/>
      <c r="P665"/>
      <c r="Q665"/>
    </row>
    <row r="666" spans="1:17" x14ac:dyDescent="0.25">
      <c r="A666"/>
      <c r="B666"/>
      <c r="C666"/>
      <c r="D666" s="57"/>
      <c r="H666" s="57"/>
      <c r="I666" s="57"/>
      <c r="J666"/>
      <c r="K666"/>
      <c r="L666"/>
      <c r="M666"/>
      <c r="N666"/>
      <c r="O666"/>
      <c r="P666"/>
      <c r="Q666"/>
    </row>
    <row r="667" spans="1:17" x14ac:dyDescent="0.25">
      <c r="A667"/>
      <c r="B667"/>
      <c r="C667"/>
      <c r="D667" s="57"/>
      <c r="H667" s="57"/>
      <c r="I667" s="57"/>
      <c r="J667"/>
      <c r="K667"/>
      <c r="L667"/>
      <c r="M667"/>
      <c r="N667"/>
      <c r="O667"/>
      <c r="P667"/>
      <c r="Q667"/>
    </row>
    <row r="668" spans="1:17" x14ac:dyDescent="0.25">
      <c r="A668"/>
      <c r="B668"/>
      <c r="C668"/>
      <c r="D668" s="57"/>
      <c r="H668" s="57"/>
      <c r="I668" s="57"/>
      <c r="J668"/>
      <c r="K668"/>
      <c r="L668"/>
      <c r="M668"/>
      <c r="N668"/>
      <c r="O668"/>
      <c r="P668"/>
      <c r="Q668"/>
    </row>
    <row r="669" spans="1:17" x14ac:dyDescent="0.25">
      <c r="A669"/>
      <c r="B669"/>
      <c r="C669"/>
      <c r="D669" s="57"/>
      <c r="H669" s="57"/>
      <c r="I669" s="57"/>
      <c r="J669"/>
      <c r="K669"/>
      <c r="L669"/>
      <c r="M669"/>
      <c r="N669"/>
      <c r="O669"/>
      <c r="P669"/>
      <c r="Q669"/>
    </row>
    <row r="670" spans="1:17" x14ac:dyDescent="0.25">
      <c r="A670"/>
      <c r="B670"/>
      <c r="C670"/>
      <c r="D670" s="57"/>
      <c r="H670" s="57"/>
      <c r="I670" s="57"/>
      <c r="J670"/>
      <c r="K670"/>
      <c r="L670"/>
      <c r="M670"/>
      <c r="N670"/>
      <c r="O670"/>
      <c r="P670"/>
      <c r="Q670"/>
    </row>
    <row r="671" spans="1:17" x14ac:dyDescent="0.25">
      <c r="A671"/>
      <c r="B671"/>
      <c r="C671"/>
      <c r="D671" s="57"/>
      <c r="H671" s="57"/>
      <c r="I671" s="57"/>
      <c r="J671"/>
      <c r="K671"/>
      <c r="L671"/>
      <c r="M671"/>
      <c r="N671"/>
      <c r="O671"/>
      <c r="P671"/>
      <c r="Q671"/>
    </row>
    <row r="672" spans="1:17" x14ac:dyDescent="0.25">
      <c r="A672"/>
      <c r="B672"/>
      <c r="C672"/>
      <c r="D672" s="57"/>
      <c r="H672" s="57"/>
      <c r="I672" s="57"/>
      <c r="J672"/>
      <c r="K672"/>
      <c r="L672"/>
      <c r="M672"/>
      <c r="N672"/>
      <c r="O672"/>
      <c r="P672"/>
      <c r="Q672"/>
    </row>
    <row r="673" spans="1:17" x14ac:dyDescent="0.25">
      <c r="A673"/>
      <c r="B673"/>
      <c r="C673"/>
      <c r="D673" s="57"/>
      <c r="H673" s="57"/>
      <c r="I673" s="57"/>
      <c r="J673"/>
      <c r="K673"/>
      <c r="L673"/>
      <c r="M673"/>
      <c r="N673"/>
      <c r="O673"/>
      <c r="P673"/>
      <c r="Q673"/>
    </row>
    <row r="674" spans="1:17" x14ac:dyDescent="0.25">
      <c r="A674"/>
      <c r="B674"/>
      <c r="C674"/>
      <c r="D674" s="57"/>
      <c r="H674" s="57"/>
      <c r="I674" s="57"/>
      <c r="J674"/>
      <c r="K674"/>
      <c r="L674"/>
      <c r="M674"/>
      <c r="N674"/>
      <c r="O674"/>
      <c r="P674"/>
      <c r="Q674"/>
    </row>
    <row r="675" spans="1:17" x14ac:dyDescent="0.25">
      <c r="A675"/>
      <c r="B675"/>
      <c r="C675"/>
      <c r="D675" s="57"/>
      <c r="H675" s="57"/>
      <c r="I675" s="57"/>
      <c r="J675"/>
      <c r="K675"/>
      <c r="L675"/>
      <c r="M675"/>
      <c r="N675"/>
      <c r="O675"/>
      <c r="P675"/>
      <c r="Q675"/>
    </row>
    <row r="676" spans="1:17" x14ac:dyDescent="0.25">
      <c r="A676"/>
      <c r="B676"/>
      <c r="C676"/>
      <c r="D676" s="57"/>
      <c r="H676" s="57"/>
      <c r="I676" s="57"/>
      <c r="J676"/>
      <c r="K676"/>
      <c r="L676"/>
      <c r="M676"/>
      <c r="N676"/>
      <c r="O676"/>
      <c r="P676"/>
      <c r="Q676"/>
    </row>
    <row r="677" spans="1:17" x14ac:dyDescent="0.25">
      <c r="A677"/>
      <c r="B677"/>
      <c r="C677"/>
      <c r="D677" s="57"/>
      <c r="H677" s="57"/>
      <c r="I677" s="57"/>
      <c r="J677"/>
      <c r="K677"/>
      <c r="L677"/>
      <c r="M677"/>
      <c r="N677"/>
      <c r="O677"/>
      <c r="P677"/>
      <c r="Q677"/>
    </row>
    <row r="678" spans="1:17" x14ac:dyDescent="0.25">
      <c r="A678"/>
      <c r="B678"/>
      <c r="C678"/>
      <c r="D678" s="57"/>
      <c r="H678" s="57"/>
      <c r="I678" s="57"/>
      <c r="J678"/>
      <c r="K678"/>
      <c r="L678"/>
      <c r="M678"/>
      <c r="N678"/>
      <c r="O678"/>
      <c r="P678"/>
      <c r="Q678"/>
    </row>
    <row r="679" spans="1:17" x14ac:dyDescent="0.25">
      <c r="A679"/>
      <c r="B679"/>
      <c r="C679"/>
      <c r="D679" s="57"/>
      <c r="H679" s="57"/>
      <c r="I679" s="57"/>
      <c r="J679"/>
      <c r="K679"/>
      <c r="L679"/>
      <c r="M679"/>
      <c r="N679"/>
      <c r="O679"/>
      <c r="P679"/>
      <c r="Q679"/>
    </row>
    <row r="680" spans="1:17" x14ac:dyDescent="0.25">
      <c r="A680"/>
      <c r="B680"/>
      <c r="C680"/>
      <c r="D680" s="57"/>
      <c r="H680" s="57"/>
      <c r="I680" s="57"/>
      <c r="J680"/>
      <c r="K680"/>
      <c r="L680"/>
      <c r="M680"/>
      <c r="N680"/>
      <c r="O680"/>
      <c r="P680"/>
      <c r="Q680"/>
    </row>
    <row r="681" spans="1:17" x14ac:dyDescent="0.25">
      <c r="A681"/>
      <c r="B681"/>
      <c r="C681"/>
      <c r="D681" s="57"/>
      <c r="H681" s="57"/>
      <c r="I681" s="57"/>
      <c r="J681"/>
      <c r="K681"/>
      <c r="L681"/>
      <c r="M681"/>
      <c r="N681"/>
      <c r="O681"/>
      <c r="P681"/>
      <c r="Q681"/>
    </row>
    <row r="682" spans="1:17" x14ac:dyDescent="0.25">
      <c r="A682"/>
      <c r="B682"/>
      <c r="C682"/>
      <c r="D682" s="57"/>
      <c r="H682" s="57"/>
      <c r="I682" s="57"/>
      <c r="J682"/>
      <c r="K682"/>
      <c r="L682"/>
      <c r="M682"/>
      <c r="N682"/>
      <c r="O682"/>
      <c r="P682"/>
      <c r="Q682"/>
    </row>
    <row r="683" spans="1:17" x14ac:dyDescent="0.25">
      <c r="A683"/>
      <c r="B683"/>
      <c r="C683"/>
      <c r="D683" s="57"/>
      <c r="H683" s="57"/>
      <c r="I683" s="57"/>
      <c r="J683"/>
      <c r="K683"/>
      <c r="L683"/>
      <c r="M683"/>
      <c r="N683"/>
      <c r="O683"/>
      <c r="P683"/>
      <c r="Q683"/>
    </row>
    <row r="684" spans="1:17" x14ac:dyDescent="0.25">
      <c r="A684"/>
      <c r="B684"/>
      <c r="C684"/>
      <c r="D684" s="57"/>
      <c r="H684" s="57"/>
      <c r="I684" s="57"/>
      <c r="J684"/>
      <c r="K684"/>
      <c r="L684"/>
      <c r="M684"/>
      <c r="N684"/>
      <c r="O684"/>
      <c r="P684"/>
      <c r="Q684"/>
    </row>
    <row r="685" spans="1:17" x14ac:dyDescent="0.25">
      <c r="A685"/>
      <c r="B685"/>
      <c r="C685"/>
      <c r="D685" s="57"/>
      <c r="H685" s="57"/>
      <c r="I685" s="57"/>
      <c r="J685"/>
      <c r="K685"/>
      <c r="L685"/>
      <c r="M685"/>
      <c r="N685"/>
      <c r="O685"/>
      <c r="P685"/>
      <c r="Q685"/>
    </row>
    <row r="686" spans="1:17" x14ac:dyDescent="0.25">
      <c r="A686"/>
      <c r="B686"/>
      <c r="C686"/>
      <c r="D686" s="57"/>
      <c r="H686" s="57"/>
      <c r="I686" s="57"/>
      <c r="J686"/>
      <c r="K686"/>
      <c r="L686"/>
      <c r="M686"/>
      <c r="N686"/>
      <c r="O686"/>
      <c r="P686"/>
      <c r="Q686"/>
    </row>
    <row r="687" spans="1:17" x14ac:dyDescent="0.25">
      <c r="A687"/>
      <c r="B687"/>
      <c r="C687"/>
      <c r="D687" s="57"/>
      <c r="H687" s="57"/>
      <c r="I687" s="57"/>
      <c r="J687"/>
      <c r="K687"/>
      <c r="L687"/>
      <c r="M687"/>
      <c r="N687"/>
      <c r="O687"/>
      <c r="P687"/>
      <c r="Q687"/>
    </row>
    <row r="688" spans="1:17" x14ac:dyDescent="0.25">
      <c r="A688"/>
      <c r="B688"/>
      <c r="C688"/>
      <c r="D688" s="57"/>
      <c r="H688" s="57"/>
      <c r="I688" s="57"/>
      <c r="J688"/>
      <c r="K688"/>
      <c r="L688"/>
      <c r="M688"/>
      <c r="N688"/>
      <c r="O688"/>
      <c r="P688"/>
      <c r="Q688"/>
    </row>
    <row r="689" spans="1:17" x14ac:dyDescent="0.25">
      <c r="A689"/>
      <c r="B689"/>
      <c r="C689"/>
      <c r="D689" s="57"/>
      <c r="H689" s="57"/>
      <c r="I689" s="57"/>
      <c r="J689"/>
      <c r="K689"/>
      <c r="L689"/>
      <c r="M689"/>
      <c r="N689"/>
      <c r="O689"/>
      <c r="P689"/>
      <c r="Q689"/>
    </row>
    <row r="690" spans="1:17" x14ac:dyDescent="0.25">
      <c r="A690"/>
      <c r="B690"/>
      <c r="C690"/>
      <c r="D690" s="57"/>
      <c r="H690" s="57"/>
      <c r="I690" s="57"/>
      <c r="J690"/>
      <c r="K690"/>
      <c r="L690"/>
      <c r="M690"/>
      <c r="N690"/>
      <c r="O690"/>
      <c r="P690"/>
      <c r="Q690"/>
    </row>
    <row r="691" spans="1:17" x14ac:dyDescent="0.25">
      <c r="A691"/>
      <c r="B691"/>
      <c r="C691"/>
      <c r="D691" s="57"/>
      <c r="H691" s="57"/>
      <c r="I691" s="57"/>
      <c r="J691"/>
      <c r="K691"/>
      <c r="L691"/>
      <c r="M691"/>
      <c r="N691"/>
      <c r="O691"/>
      <c r="P691"/>
      <c r="Q691"/>
    </row>
    <row r="692" spans="1:17" x14ac:dyDescent="0.25">
      <c r="A692"/>
      <c r="B692"/>
      <c r="C692"/>
      <c r="D692" s="57"/>
      <c r="H692" s="57"/>
      <c r="I692" s="57"/>
      <c r="J692"/>
      <c r="K692"/>
      <c r="L692"/>
      <c r="M692"/>
      <c r="N692"/>
      <c r="O692"/>
      <c r="P692"/>
      <c r="Q692"/>
    </row>
    <row r="693" spans="1:17" x14ac:dyDescent="0.25">
      <c r="A693"/>
      <c r="B693"/>
      <c r="C693"/>
      <c r="D693" s="57"/>
      <c r="H693" s="57"/>
      <c r="I693" s="57"/>
      <c r="J693"/>
      <c r="K693"/>
      <c r="L693"/>
      <c r="M693"/>
      <c r="N693"/>
      <c r="O693"/>
      <c r="P693"/>
      <c r="Q693"/>
    </row>
    <row r="694" spans="1:17" x14ac:dyDescent="0.25">
      <c r="A694"/>
      <c r="B694"/>
      <c r="C694"/>
      <c r="D694" s="57"/>
      <c r="H694" s="57"/>
      <c r="I694" s="57"/>
      <c r="J694"/>
      <c r="K694"/>
      <c r="L694"/>
      <c r="M694"/>
      <c r="N694"/>
      <c r="O694"/>
      <c r="P694"/>
      <c r="Q694"/>
    </row>
    <row r="695" spans="1:17" x14ac:dyDescent="0.25">
      <c r="A695"/>
      <c r="B695"/>
      <c r="C695"/>
      <c r="D695" s="57"/>
      <c r="H695" s="57"/>
      <c r="I695" s="57"/>
      <c r="J695"/>
      <c r="K695"/>
      <c r="L695"/>
      <c r="M695"/>
      <c r="N695"/>
      <c r="O695"/>
      <c r="P695"/>
      <c r="Q695"/>
    </row>
    <row r="696" spans="1:17" x14ac:dyDescent="0.25">
      <c r="A696"/>
      <c r="B696"/>
      <c r="C696"/>
      <c r="D696" s="57"/>
      <c r="H696" s="57"/>
      <c r="I696" s="57"/>
      <c r="J696"/>
      <c r="K696"/>
      <c r="L696"/>
      <c r="M696"/>
      <c r="N696"/>
      <c r="O696"/>
      <c r="P696"/>
      <c r="Q696"/>
    </row>
    <row r="697" spans="1:17" x14ac:dyDescent="0.25">
      <c r="A697"/>
      <c r="B697"/>
      <c r="C697"/>
      <c r="D697" s="57"/>
      <c r="H697" s="57"/>
      <c r="I697" s="57"/>
      <c r="J697"/>
      <c r="K697"/>
      <c r="L697"/>
      <c r="M697"/>
      <c r="N697"/>
      <c r="O697"/>
      <c r="P697"/>
      <c r="Q697"/>
    </row>
    <row r="698" spans="1:17" x14ac:dyDescent="0.25">
      <c r="A698"/>
      <c r="B698"/>
      <c r="C698"/>
      <c r="D698" s="57"/>
      <c r="H698" s="57"/>
      <c r="I698" s="57"/>
      <c r="J698"/>
      <c r="K698"/>
      <c r="L698"/>
      <c r="M698"/>
      <c r="N698"/>
      <c r="O698"/>
      <c r="P698"/>
      <c r="Q698"/>
    </row>
    <row r="699" spans="1:17" x14ac:dyDescent="0.25">
      <c r="A699"/>
      <c r="B699"/>
      <c r="C699"/>
      <c r="D699" s="57"/>
      <c r="H699" s="57"/>
      <c r="I699" s="57"/>
      <c r="J699"/>
      <c r="K699"/>
      <c r="L699"/>
      <c r="M699"/>
      <c r="N699"/>
      <c r="O699"/>
      <c r="P699"/>
      <c r="Q699"/>
    </row>
    <row r="700" spans="1:17" x14ac:dyDescent="0.25">
      <c r="A700"/>
      <c r="B700"/>
      <c r="C700"/>
      <c r="D700" s="57"/>
      <c r="H700" s="57"/>
      <c r="I700" s="57"/>
      <c r="J700"/>
      <c r="K700"/>
      <c r="L700"/>
      <c r="M700"/>
      <c r="N700"/>
      <c r="O700"/>
      <c r="P700"/>
      <c r="Q700"/>
    </row>
    <row r="701" spans="1:17" x14ac:dyDescent="0.25">
      <c r="A701"/>
      <c r="B701"/>
      <c r="C701"/>
      <c r="D701" s="57"/>
      <c r="H701" s="57"/>
      <c r="I701" s="57"/>
      <c r="J701"/>
      <c r="K701"/>
      <c r="L701"/>
      <c r="M701"/>
      <c r="N701"/>
      <c r="O701"/>
      <c r="P701"/>
      <c r="Q701"/>
    </row>
    <row r="702" spans="1:17" x14ac:dyDescent="0.25">
      <c r="A702"/>
      <c r="B702"/>
      <c r="C702"/>
      <c r="D702" s="57"/>
      <c r="H702" s="57"/>
      <c r="I702" s="57"/>
      <c r="J702"/>
      <c r="K702"/>
      <c r="L702"/>
      <c r="M702"/>
      <c r="N702"/>
      <c r="O702"/>
      <c r="P702"/>
      <c r="Q702"/>
    </row>
    <row r="703" spans="1:17" x14ac:dyDescent="0.25">
      <c r="A703"/>
      <c r="B703"/>
      <c r="C703"/>
      <c r="D703" s="57"/>
      <c r="H703" s="57"/>
      <c r="I703" s="57"/>
      <c r="J703"/>
      <c r="K703"/>
      <c r="L703"/>
      <c r="M703"/>
      <c r="N703"/>
      <c r="O703"/>
      <c r="P703"/>
      <c r="Q703"/>
    </row>
    <row r="704" spans="1:17" x14ac:dyDescent="0.25">
      <c r="A704"/>
      <c r="B704"/>
      <c r="C704"/>
      <c r="D704" s="57"/>
      <c r="H704" s="57"/>
      <c r="I704" s="57"/>
      <c r="J704"/>
      <c r="K704"/>
      <c r="L704"/>
      <c r="M704"/>
      <c r="N704"/>
      <c r="O704"/>
      <c r="P704"/>
      <c r="Q704"/>
    </row>
    <row r="705" spans="1:17" x14ac:dyDescent="0.25">
      <c r="A705"/>
      <c r="B705"/>
      <c r="C705"/>
      <c r="D705" s="57"/>
      <c r="H705" s="57"/>
      <c r="I705" s="57"/>
      <c r="J705"/>
      <c r="K705"/>
      <c r="L705"/>
      <c r="M705"/>
      <c r="N705"/>
      <c r="O705"/>
      <c r="P705"/>
      <c r="Q705"/>
    </row>
    <row r="706" spans="1:17" x14ac:dyDescent="0.25">
      <c r="A706"/>
      <c r="B706"/>
      <c r="C706"/>
      <c r="D706" s="57"/>
      <c r="H706" s="57"/>
      <c r="I706" s="57"/>
      <c r="J706"/>
      <c r="K706"/>
      <c r="L706"/>
      <c r="M706"/>
      <c r="N706"/>
      <c r="O706"/>
      <c r="P706"/>
      <c r="Q706"/>
    </row>
    <row r="707" spans="1:17" x14ac:dyDescent="0.25">
      <c r="A707"/>
      <c r="B707"/>
      <c r="C707"/>
      <c r="D707" s="57"/>
      <c r="H707" s="57"/>
      <c r="I707" s="57"/>
      <c r="J707"/>
      <c r="K707"/>
      <c r="L707"/>
      <c r="M707"/>
      <c r="N707"/>
      <c r="O707"/>
      <c r="P707"/>
      <c r="Q707"/>
    </row>
    <row r="708" spans="1:17" x14ac:dyDescent="0.25">
      <c r="A708"/>
      <c r="B708"/>
      <c r="C708"/>
      <c r="D708" s="57"/>
      <c r="H708" s="57"/>
      <c r="I708" s="57"/>
      <c r="J708"/>
      <c r="K708"/>
      <c r="L708"/>
      <c r="M708"/>
      <c r="N708"/>
      <c r="O708"/>
      <c r="P708"/>
      <c r="Q708"/>
    </row>
    <row r="709" spans="1:17" x14ac:dyDescent="0.25">
      <c r="A709"/>
      <c r="B709"/>
      <c r="C709"/>
      <c r="D709" s="57"/>
      <c r="H709" s="57"/>
      <c r="I709" s="57"/>
      <c r="J709"/>
      <c r="K709"/>
      <c r="L709"/>
      <c r="M709"/>
      <c r="N709"/>
      <c r="O709"/>
      <c r="P709"/>
      <c r="Q709"/>
    </row>
    <row r="710" spans="1:17" x14ac:dyDescent="0.25">
      <c r="A710"/>
      <c r="B710"/>
      <c r="C710"/>
      <c r="D710" s="57"/>
      <c r="H710" s="57"/>
      <c r="I710" s="57"/>
      <c r="J710"/>
      <c r="K710"/>
      <c r="L710"/>
      <c r="M710"/>
      <c r="N710"/>
      <c r="O710"/>
      <c r="P710"/>
      <c r="Q710"/>
    </row>
    <row r="711" spans="1:17" x14ac:dyDescent="0.25">
      <c r="A711"/>
      <c r="B711"/>
      <c r="C711"/>
      <c r="D711" s="57"/>
      <c r="H711" s="57"/>
      <c r="I711" s="57"/>
      <c r="J711"/>
      <c r="K711"/>
      <c r="L711"/>
      <c r="M711"/>
      <c r="N711"/>
      <c r="O711"/>
      <c r="P711"/>
      <c r="Q711"/>
    </row>
    <row r="712" spans="1:17" x14ac:dyDescent="0.25">
      <c r="A712"/>
      <c r="B712"/>
      <c r="C712"/>
      <c r="D712" s="57"/>
      <c r="H712" s="57"/>
      <c r="I712" s="57"/>
      <c r="J712"/>
      <c r="K712"/>
      <c r="L712"/>
      <c r="M712"/>
      <c r="N712"/>
      <c r="O712"/>
      <c r="P712"/>
      <c r="Q712"/>
    </row>
    <row r="713" spans="1:17" x14ac:dyDescent="0.25">
      <c r="A713"/>
      <c r="B713"/>
      <c r="C713"/>
      <c r="D713" s="57"/>
      <c r="H713" s="57"/>
      <c r="I713" s="57"/>
      <c r="J713"/>
      <c r="K713"/>
      <c r="L713"/>
      <c r="M713"/>
      <c r="N713"/>
      <c r="O713"/>
      <c r="P713"/>
      <c r="Q713"/>
    </row>
    <row r="714" spans="1:17" x14ac:dyDescent="0.25">
      <c r="A714"/>
      <c r="B714"/>
      <c r="C714"/>
      <c r="D714" s="57"/>
      <c r="H714" s="57"/>
      <c r="I714" s="57"/>
      <c r="J714"/>
      <c r="K714"/>
      <c r="L714"/>
      <c r="M714"/>
      <c r="N714"/>
      <c r="O714"/>
      <c r="P714"/>
      <c r="Q714"/>
    </row>
    <row r="715" spans="1:17" x14ac:dyDescent="0.25">
      <c r="A715"/>
      <c r="B715"/>
      <c r="C715"/>
      <c r="D715" s="57"/>
      <c r="H715" s="57"/>
      <c r="I715" s="57"/>
      <c r="J715"/>
      <c r="K715"/>
      <c r="L715"/>
      <c r="M715"/>
      <c r="N715"/>
      <c r="O715"/>
      <c r="P715"/>
      <c r="Q715"/>
    </row>
    <row r="716" spans="1:17" x14ac:dyDescent="0.25">
      <c r="A716"/>
      <c r="B716"/>
      <c r="C716"/>
      <c r="D716" s="57"/>
      <c r="H716" s="57"/>
      <c r="I716" s="57"/>
      <c r="J716"/>
      <c r="K716"/>
      <c r="L716"/>
      <c r="M716"/>
      <c r="N716"/>
      <c r="O716"/>
      <c r="P716"/>
      <c r="Q716"/>
    </row>
    <row r="717" spans="1:17" x14ac:dyDescent="0.25">
      <c r="A717"/>
      <c r="B717"/>
      <c r="C717"/>
      <c r="D717" s="57"/>
      <c r="H717" s="57"/>
      <c r="I717" s="57"/>
      <c r="J717"/>
      <c r="K717"/>
      <c r="L717"/>
      <c r="M717"/>
      <c r="N717"/>
      <c r="O717"/>
      <c r="P717"/>
      <c r="Q717"/>
    </row>
    <row r="718" spans="1:17" x14ac:dyDescent="0.25">
      <c r="A718"/>
      <c r="B718"/>
      <c r="C718"/>
      <c r="D718" s="57"/>
      <c r="H718" s="57"/>
      <c r="I718" s="57"/>
      <c r="J718"/>
      <c r="K718"/>
      <c r="L718"/>
      <c r="M718"/>
      <c r="N718"/>
      <c r="O718"/>
      <c r="P718"/>
      <c r="Q718"/>
    </row>
    <row r="719" spans="1:17" x14ac:dyDescent="0.25">
      <c r="A719"/>
      <c r="B719"/>
      <c r="C719"/>
      <c r="D719" s="57"/>
      <c r="H719" s="57"/>
      <c r="I719" s="57"/>
      <c r="J719"/>
      <c r="K719"/>
      <c r="L719"/>
      <c r="M719"/>
      <c r="N719"/>
      <c r="O719"/>
      <c r="P719"/>
      <c r="Q719"/>
    </row>
    <row r="720" spans="1:17" x14ac:dyDescent="0.25">
      <c r="A720"/>
      <c r="B720"/>
      <c r="C720"/>
      <c r="D720" s="57"/>
      <c r="H720" s="57"/>
      <c r="I720" s="57"/>
      <c r="J720"/>
      <c r="K720"/>
      <c r="L720"/>
      <c r="M720"/>
      <c r="N720"/>
      <c r="O720"/>
      <c r="P720"/>
      <c r="Q720"/>
    </row>
    <row r="721" spans="1:17" x14ac:dyDescent="0.25">
      <c r="A721"/>
      <c r="B721"/>
      <c r="C721"/>
      <c r="D721" s="57"/>
      <c r="H721" s="57"/>
      <c r="I721" s="57"/>
      <c r="J721"/>
      <c r="K721"/>
      <c r="L721"/>
      <c r="M721"/>
      <c r="N721"/>
      <c r="O721"/>
      <c r="P721"/>
      <c r="Q721"/>
    </row>
    <row r="722" spans="1:17" x14ac:dyDescent="0.25">
      <c r="A722"/>
      <c r="B722"/>
      <c r="C722"/>
      <c r="D722" s="57"/>
      <c r="H722" s="57"/>
      <c r="I722" s="57"/>
      <c r="J722"/>
      <c r="K722"/>
      <c r="L722"/>
      <c r="M722"/>
      <c r="N722"/>
      <c r="O722"/>
      <c r="P722"/>
      <c r="Q722"/>
    </row>
    <row r="723" spans="1:17" x14ac:dyDescent="0.25">
      <c r="A723"/>
      <c r="B723"/>
      <c r="C723"/>
      <c r="D723" s="57"/>
      <c r="H723" s="57"/>
      <c r="I723" s="57"/>
      <c r="J723"/>
      <c r="K723"/>
      <c r="L723"/>
      <c r="M723"/>
      <c r="N723"/>
      <c r="O723"/>
      <c r="P723"/>
      <c r="Q723"/>
    </row>
    <row r="724" spans="1:17" x14ac:dyDescent="0.25">
      <c r="A724"/>
      <c r="B724"/>
      <c r="C724"/>
      <c r="D724" s="57"/>
      <c r="H724" s="57"/>
      <c r="I724" s="57"/>
      <c r="J724"/>
      <c r="K724"/>
      <c r="L724"/>
      <c r="M724"/>
      <c r="N724"/>
      <c r="O724"/>
      <c r="P724"/>
      <c r="Q724"/>
    </row>
    <row r="725" spans="1:17" x14ac:dyDescent="0.25">
      <c r="A725"/>
      <c r="B725"/>
      <c r="C725"/>
      <c r="D725" s="57"/>
      <c r="H725" s="57"/>
      <c r="I725" s="57"/>
      <c r="J725"/>
      <c r="K725"/>
      <c r="L725"/>
      <c r="M725"/>
      <c r="N725"/>
      <c r="O725"/>
      <c r="P725"/>
      <c r="Q725"/>
    </row>
    <row r="726" spans="1:17" x14ac:dyDescent="0.25">
      <c r="A726"/>
      <c r="B726"/>
      <c r="C726"/>
      <c r="D726" s="57"/>
      <c r="H726" s="57"/>
      <c r="I726" s="57"/>
      <c r="J726"/>
      <c r="K726"/>
      <c r="L726"/>
      <c r="M726"/>
      <c r="N726"/>
      <c r="O726"/>
      <c r="P726"/>
      <c r="Q726"/>
    </row>
    <row r="727" spans="1:17" x14ac:dyDescent="0.25">
      <c r="A727"/>
      <c r="B727"/>
      <c r="C727"/>
      <c r="D727" s="57"/>
      <c r="H727" s="57"/>
      <c r="I727" s="57"/>
      <c r="J727"/>
      <c r="K727"/>
      <c r="L727"/>
      <c r="M727"/>
      <c r="N727"/>
      <c r="O727"/>
      <c r="P727"/>
      <c r="Q727"/>
    </row>
    <row r="728" spans="1:17" x14ac:dyDescent="0.25">
      <c r="A728"/>
      <c r="B728"/>
      <c r="C728"/>
      <c r="D728" s="57"/>
      <c r="H728" s="57"/>
      <c r="I728" s="57"/>
      <c r="J728"/>
      <c r="K728"/>
      <c r="L728"/>
      <c r="M728"/>
      <c r="N728"/>
      <c r="O728"/>
      <c r="P728"/>
      <c r="Q728"/>
    </row>
    <row r="729" spans="1:17" x14ac:dyDescent="0.25">
      <c r="A729"/>
      <c r="B729"/>
      <c r="C729"/>
      <c r="D729" s="57"/>
      <c r="H729" s="57"/>
      <c r="I729" s="57"/>
      <c r="J729"/>
      <c r="K729"/>
      <c r="L729"/>
      <c r="M729"/>
      <c r="N729"/>
      <c r="O729"/>
      <c r="P729"/>
      <c r="Q729"/>
    </row>
    <row r="730" spans="1:17" x14ac:dyDescent="0.25">
      <c r="A730"/>
      <c r="B730"/>
      <c r="C730"/>
      <c r="D730" s="57"/>
      <c r="H730" s="57"/>
      <c r="I730" s="57"/>
      <c r="J730"/>
      <c r="K730"/>
      <c r="L730"/>
      <c r="M730"/>
      <c r="N730"/>
      <c r="O730"/>
      <c r="P730"/>
      <c r="Q730"/>
    </row>
    <row r="731" spans="1:17" x14ac:dyDescent="0.25">
      <c r="A731"/>
      <c r="B731"/>
      <c r="C731"/>
      <c r="D731" s="57"/>
      <c r="H731" s="57"/>
      <c r="I731" s="57"/>
      <c r="J731"/>
      <c r="K731"/>
      <c r="L731"/>
      <c r="M731"/>
      <c r="N731"/>
      <c r="O731"/>
      <c r="P731"/>
      <c r="Q731"/>
    </row>
    <row r="732" spans="1:17" x14ac:dyDescent="0.25">
      <c r="A732"/>
      <c r="B732"/>
      <c r="C732"/>
      <c r="D732" s="57"/>
      <c r="H732" s="57"/>
      <c r="I732" s="57"/>
      <c r="J732"/>
      <c r="K732"/>
      <c r="L732"/>
      <c r="M732"/>
      <c r="N732"/>
      <c r="O732"/>
      <c r="P732"/>
      <c r="Q732"/>
    </row>
    <row r="733" spans="1:17" x14ac:dyDescent="0.25">
      <c r="A733"/>
      <c r="B733"/>
      <c r="C733"/>
      <c r="D733" s="57"/>
      <c r="H733" s="57"/>
      <c r="I733" s="57"/>
      <c r="J733"/>
      <c r="K733"/>
      <c r="L733"/>
      <c r="M733"/>
      <c r="N733"/>
      <c r="O733"/>
      <c r="P733"/>
      <c r="Q733"/>
    </row>
    <row r="734" spans="1:17" x14ac:dyDescent="0.25">
      <c r="A734"/>
      <c r="B734"/>
      <c r="C734"/>
      <c r="D734" s="57"/>
      <c r="H734" s="57"/>
      <c r="I734" s="57"/>
      <c r="J734"/>
      <c r="K734"/>
      <c r="L734"/>
      <c r="M734"/>
      <c r="N734"/>
      <c r="O734"/>
      <c r="P734"/>
      <c r="Q734"/>
    </row>
    <row r="735" spans="1:17" x14ac:dyDescent="0.25">
      <c r="A735"/>
      <c r="B735"/>
      <c r="C735"/>
      <c r="D735" s="57"/>
      <c r="H735" s="57"/>
      <c r="I735" s="57"/>
      <c r="J735"/>
      <c r="K735"/>
      <c r="L735"/>
      <c r="M735"/>
      <c r="N735"/>
      <c r="O735"/>
      <c r="P735"/>
      <c r="Q735"/>
    </row>
    <row r="736" spans="1:17" x14ac:dyDescent="0.25">
      <c r="A736"/>
      <c r="B736"/>
      <c r="C736"/>
      <c r="D736" s="57"/>
      <c r="H736" s="57"/>
      <c r="I736" s="57"/>
      <c r="J736"/>
      <c r="K736"/>
      <c r="L736"/>
      <c r="M736"/>
      <c r="N736"/>
      <c r="O736"/>
      <c r="P736"/>
      <c r="Q736"/>
    </row>
    <row r="737" spans="1:17" x14ac:dyDescent="0.25">
      <c r="A737"/>
      <c r="B737"/>
      <c r="C737"/>
      <c r="D737" s="57"/>
      <c r="H737" s="57"/>
      <c r="I737" s="57"/>
      <c r="J737"/>
      <c r="K737"/>
      <c r="L737"/>
      <c r="M737"/>
      <c r="N737"/>
      <c r="O737"/>
      <c r="P737"/>
      <c r="Q737"/>
    </row>
    <row r="738" spans="1:17" x14ac:dyDescent="0.25">
      <c r="A738"/>
      <c r="B738"/>
      <c r="C738"/>
      <c r="D738" s="57"/>
      <c r="H738" s="57"/>
      <c r="I738" s="57"/>
      <c r="J738"/>
      <c r="K738"/>
      <c r="L738"/>
      <c r="M738"/>
      <c r="N738"/>
      <c r="O738"/>
      <c r="P738"/>
      <c r="Q738"/>
    </row>
    <row r="739" spans="1:17" x14ac:dyDescent="0.25">
      <c r="A739"/>
      <c r="B739"/>
      <c r="C739"/>
      <c r="D739" s="57"/>
      <c r="H739" s="57"/>
      <c r="I739" s="57"/>
      <c r="J739"/>
      <c r="K739"/>
      <c r="L739"/>
      <c r="M739"/>
      <c r="N739"/>
      <c r="O739"/>
      <c r="P739"/>
      <c r="Q739"/>
    </row>
    <row r="740" spans="1:17" x14ac:dyDescent="0.25">
      <c r="A740"/>
      <c r="B740"/>
      <c r="C740"/>
      <c r="D740" s="57"/>
      <c r="H740" s="57"/>
      <c r="I740" s="57"/>
      <c r="J740"/>
      <c r="K740"/>
      <c r="L740"/>
      <c r="M740"/>
      <c r="N740"/>
      <c r="O740"/>
      <c r="P740"/>
      <c r="Q740"/>
    </row>
    <row r="741" spans="1:17" x14ac:dyDescent="0.25">
      <c r="A741"/>
      <c r="B741"/>
      <c r="C741"/>
      <c r="D741" s="57"/>
      <c r="H741" s="57"/>
      <c r="I741" s="57"/>
      <c r="J741"/>
      <c r="K741"/>
      <c r="L741"/>
      <c r="M741"/>
      <c r="N741"/>
      <c r="O741"/>
      <c r="P741"/>
      <c r="Q741"/>
    </row>
    <row r="742" spans="1:17" x14ac:dyDescent="0.25">
      <c r="A742"/>
      <c r="B742"/>
      <c r="C742"/>
      <c r="D742" s="57"/>
      <c r="H742" s="57"/>
      <c r="I742" s="57"/>
      <c r="J742"/>
      <c r="K742"/>
      <c r="L742"/>
      <c r="M742"/>
      <c r="N742"/>
      <c r="O742"/>
      <c r="P742"/>
      <c r="Q742"/>
    </row>
    <row r="743" spans="1:17" x14ac:dyDescent="0.25">
      <c r="A743"/>
      <c r="B743"/>
      <c r="C743"/>
      <c r="D743" s="57"/>
      <c r="H743" s="57"/>
      <c r="I743" s="57"/>
      <c r="J743"/>
      <c r="K743"/>
      <c r="L743"/>
      <c r="M743"/>
      <c r="N743"/>
      <c r="O743"/>
      <c r="P743"/>
      <c r="Q743"/>
    </row>
    <row r="744" spans="1:17" x14ac:dyDescent="0.25">
      <c r="A744"/>
      <c r="B744"/>
      <c r="C744"/>
      <c r="D744" s="57"/>
      <c r="H744" s="57"/>
      <c r="I744" s="57"/>
      <c r="J744"/>
      <c r="K744"/>
      <c r="L744"/>
      <c r="M744"/>
      <c r="N744"/>
      <c r="O744"/>
      <c r="P744"/>
      <c r="Q744"/>
    </row>
    <row r="745" spans="1:17" x14ac:dyDescent="0.25">
      <c r="A745"/>
      <c r="B745"/>
      <c r="C745"/>
      <c r="D745" s="57"/>
      <c r="H745" s="57"/>
      <c r="I745" s="57"/>
      <c r="J745"/>
      <c r="K745"/>
      <c r="L745"/>
      <c r="M745"/>
      <c r="N745"/>
      <c r="O745"/>
      <c r="P745"/>
      <c r="Q745"/>
    </row>
    <row r="746" spans="1:17" x14ac:dyDescent="0.25">
      <c r="A746"/>
      <c r="B746"/>
      <c r="C746"/>
      <c r="D746" s="57"/>
      <c r="H746" s="57"/>
      <c r="I746" s="57"/>
      <c r="J746"/>
      <c r="K746"/>
      <c r="L746"/>
      <c r="M746"/>
      <c r="N746"/>
      <c r="O746"/>
      <c r="P746"/>
      <c r="Q746"/>
    </row>
    <row r="747" spans="1:17" x14ac:dyDescent="0.25">
      <c r="A747"/>
      <c r="B747"/>
      <c r="C747"/>
      <c r="D747" s="57"/>
      <c r="H747" s="57"/>
      <c r="I747" s="57"/>
      <c r="J747"/>
      <c r="K747"/>
      <c r="L747"/>
      <c r="M747"/>
      <c r="N747"/>
      <c r="O747"/>
      <c r="P747"/>
      <c r="Q747"/>
    </row>
    <row r="748" spans="1:17" x14ac:dyDescent="0.25">
      <c r="A748"/>
      <c r="B748"/>
      <c r="C748"/>
      <c r="D748" s="57"/>
      <c r="H748" s="57"/>
      <c r="I748" s="57"/>
      <c r="J748"/>
      <c r="K748"/>
      <c r="L748"/>
      <c r="M748"/>
      <c r="N748"/>
      <c r="O748"/>
      <c r="P748"/>
      <c r="Q748"/>
    </row>
    <row r="749" spans="1:17" x14ac:dyDescent="0.25">
      <c r="A749"/>
      <c r="B749"/>
      <c r="C749"/>
      <c r="D749" s="57"/>
      <c r="H749" s="57"/>
      <c r="I749" s="57"/>
      <c r="J749"/>
      <c r="K749"/>
      <c r="L749"/>
      <c r="M749"/>
      <c r="N749"/>
      <c r="O749"/>
      <c r="P749"/>
      <c r="Q749"/>
    </row>
    <row r="750" spans="1:17" x14ac:dyDescent="0.25">
      <c r="A750"/>
      <c r="B750"/>
      <c r="C750"/>
      <c r="D750" s="57"/>
      <c r="H750" s="57"/>
      <c r="I750" s="57"/>
      <c r="J750"/>
      <c r="K750"/>
      <c r="L750"/>
      <c r="M750"/>
      <c r="N750"/>
      <c r="O750"/>
      <c r="P750"/>
      <c r="Q750"/>
    </row>
    <row r="751" spans="1:17" x14ac:dyDescent="0.25">
      <c r="A751"/>
      <c r="B751"/>
      <c r="C751"/>
      <c r="D751" s="57"/>
      <c r="H751" s="57"/>
      <c r="I751" s="57"/>
      <c r="J751"/>
      <c r="K751"/>
      <c r="L751"/>
      <c r="M751"/>
      <c r="N751"/>
      <c r="O751"/>
      <c r="P751"/>
      <c r="Q751"/>
    </row>
    <row r="752" spans="1:17" x14ac:dyDescent="0.25">
      <c r="A752"/>
      <c r="B752"/>
      <c r="C752"/>
      <c r="D752" s="57"/>
      <c r="H752" s="57"/>
      <c r="I752" s="57"/>
      <c r="J752"/>
      <c r="K752"/>
      <c r="L752"/>
      <c r="M752"/>
      <c r="N752"/>
      <c r="O752"/>
      <c r="P752"/>
      <c r="Q752"/>
    </row>
    <row r="753" spans="1:17" x14ac:dyDescent="0.25">
      <c r="A753"/>
      <c r="B753"/>
      <c r="C753"/>
      <c r="D753" s="57"/>
      <c r="H753" s="57"/>
      <c r="I753" s="57"/>
      <c r="J753"/>
      <c r="K753"/>
      <c r="L753"/>
      <c r="M753"/>
      <c r="N753"/>
      <c r="O753"/>
      <c r="P753"/>
      <c r="Q753"/>
    </row>
    <row r="754" spans="1:17" x14ac:dyDescent="0.25">
      <c r="A754"/>
      <c r="B754"/>
      <c r="C754"/>
      <c r="D754" s="57"/>
      <c r="H754" s="57"/>
      <c r="I754" s="57"/>
      <c r="J754"/>
      <c r="K754"/>
      <c r="L754"/>
      <c r="M754"/>
      <c r="N754"/>
      <c r="O754"/>
      <c r="P754"/>
      <c r="Q754"/>
    </row>
    <row r="755" spans="1:17" x14ac:dyDescent="0.25">
      <c r="A755"/>
      <c r="B755"/>
      <c r="C755"/>
      <c r="D755" s="57"/>
      <c r="H755" s="57"/>
      <c r="I755" s="57"/>
      <c r="J755"/>
      <c r="K755"/>
      <c r="L755"/>
      <c r="M755"/>
      <c r="N755"/>
      <c r="O755"/>
      <c r="P755"/>
      <c r="Q755"/>
    </row>
    <row r="756" spans="1:17" x14ac:dyDescent="0.25">
      <c r="A756"/>
      <c r="B756"/>
      <c r="C756"/>
      <c r="D756" s="57"/>
      <c r="H756" s="57"/>
      <c r="I756" s="57"/>
      <c r="J756"/>
      <c r="K756"/>
      <c r="L756"/>
      <c r="M756"/>
      <c r="N756"/>
      <c r="O756"/>
      <c r="P756"/>
      <c r="Q756"/>
    </row>
    <row r="757" spans="1:17" x14ac:dyDescent="0.25">
      <c r="A757"/>
      <c r="B757"/>
      <c r="C757"/>
      <c r="D757" s="57"/>
      <c r="H757" s="57"/>
      <c r="I757" s="57"/>
      <c r="J757"/>
      <c r="K757"/>
      <c r="L757"/>
      <c r="M757"/>
      <c r="N757"/>
      <c r="O757"/>
      <c r="P757"/>
      <c r="Q757"/>
    </row>
    <row r="758" spans="1:17" x14ac:dyDescent="0.25">
      <c r="A758"/>
      <c r="B758"/>
      <c r="C758"/>
      <c r="D758" s="57"/>
      <c r="H758" s="57"/>
      <c r="I758" s="57"/>
      <c r="J758"/>
      <c r="K758"/>
      <c r="L758"/>
      <c r="M758"/>
      <c r="N758"/>
      <c r="O758"/>
      <c r="P758"/>
      <c r="Q758"/>
    </row>
    <row r="759" spans="1:17" x14ac:dyDescent="0.25">
      <c r="A759"/>
      <c r="B759"/>
      <c r="C759"/>
      <c r="D759" s="57"/>
      <c r="H759" s="57"/>
      <c r="I759" s="57"/>
      <c r="J759"/>
      <c r="K759"/>
      <c r="L759"/>
      <c r="M759"/>
      <c r="N759"/>
      <c r="O759"/>
      <c r="P759"/>
      <c r="Q759"/>
    </row>
    <row r="760" spans="1:17" x14ac:dyDescent="0.25">
      <c r="A760"/>
      <c r="B760"/>
      <c r="C760"/>
      <c r="D760" s="57"/>
      <c r="H760" s="57"/>
      <c r="I760" s="57"/>
      <c r="J760"/>
      <c r="K760"/>
      <c r="L760"/>
      <c r="M760"/>
      <c r="N760"/>
      <c r="O760"/>
      <c r="P760"/>
      <c r="Q760"/>
    </row>
    <row r="761" spans="1:17" x14ac:dyDescent="0.25">
      <c r="A761"/>
      <c r="B761"/>
      <c r="C761"/>
      <c r="D761" s="57"/>
      <c r="H761" s="57"/>
      <c r="I761" s="57"/>
      <c r="J761"/>
      <c r="K761"/>
      <c r="L761"/>
      <c r="M761"/>
      <c r="N761"/>
      <c r="O761"/>
      <c r="P761"/>
      <c r="Q761"/>
    </row>
    <row r="762" spans="1:17" x14ac:dyDescent="0.25">
      <c r="A762"/>
      <c r="B762"/>
      <c r="C762"/>
      <c r="D762" s="57"/>
      <c r="H762" s="57"/>
      <c r="I762" s="57"/>
      <c r="J762"/>
      <c r="K762"/>
      <c r="L762"/>
      <c r="M762"/>
      <c r="N762"/>
      <c r="O762"/>
      <c r="P762"/>
      <c r="Q762"/>
    </row>
    <row r="763" spans="1:17" x14ac:dyDescent="0.25">
      <c r="A763"/>
      <c r="B763"/>
      <c r="C763"/>
      <c r="D763" s="57"/>
      <c r="H763" s="57"/>
      <c r="I763" s="57"/>
      <c r="J763"/>
      <c r="K763"/>
      <c r="L763"/>
      <c r="M763"/>
      <c r="N763"/>
      <c r="O763"/>
      <c r="P763"/>
      <c r="Q763"/>
    </row>
    <row r="764" spans="1:17" x14ac:dyDescent="0.25">
      <c r="A764"/>
      <c r="B764"/>
      <c r="C764"/>
      <c r="D764" s="57"/>
      <c r="H764" s="57"/>
      <c r="I764" s="57"/>
      <c r="J764"/>
      <c r="K764"/>
      <c r="L764"/>
      <c r="M764"/>
      <c r="N764"/>
      <c r="O764"/>
      <c r="P764"/>
      <c r="Q764"/>
    </row>
    <row r="765" spans="1:17" x14ac:dyDescent="0.25">
      <c r="A765"/>
      <c r="B765"/>
      <c r="C765"/>
      <c r="D765" s="57"/>
      <c r="H765" s="57"/>
      <c r="I765" s="57"/>
      <c r="J765"/>
      <c r="K765"/>
      <c r="L765"/>
      <c r="M765"/>
      <c r="N765"/>
      <c r="O765"/>
      <c r="P765"/>
      <c r="Q765"/>
    </row>
    <row r="766" spans="1:17" x14ac:dyDescent="0.25">
      <c r="A766"/>
      <c r="B766"/>
      <c r="C766"/>
      <c r="D766" s="57"/>
      <c r="H766" s="57"/>
      <c r="I766" s="57"/>
      <c r="J766"/>
      <c r="K766"/>
      <c r="L766"/>
      <c r="M766"/>
      <c r="N766"/>
      <c r="O766"/>
      <c r="P766"/>
      <c r="Q766"/>
    </row>
    <row r="767" spans="1:17" x14ac:dyDescent="0.25">
      <c r="A767"/>
      <c r="B767"/>
      <c r="C767"/>
      <c r="D767" s="57"/>
      <c r="H767" s="57"/>
      <c r="I767" s="57"/>
      <c r="J767"/>
      <c r="K767"/>
      <c r="L767"/>
      <c r="M767"/>
      <c r="N767"/>
      <c r="O767"/>
      <c r="P767"/>
      <c r="Q767"/>
    </row>
    <row r="768" spans="1:17" x14ac:dyDescent="0.25">
      <c r="A768"/>
      <c r="B768"/>
      <c r="C768"/>
      <c r="D768" s="57"/>
      <c r="H768" s="57"/>
      <c r="I768" s="57"/>
      <c r="J768"/>
      <c r="K768"/>
      <c r="L768"/>
      <c r="M768"/>
      <c r="N768"/>
      <c r="O768"/>
      <c r="P768"/>
      <c r="Q768"/>
    </row>
    <row r="769" spans="1:17" x14ac:dyDescent="0.25">
      <c r="A769"/>
      <c r="B769"/>
      <c r="C769"/>
      <c r="D769" s="57"/>
      <c r="H769" s="57"/>
      <c r="I769" s="57"/>
      <c r="J769"/>
      <c r="K769"/>
      <c r="L769"/>
      <c r="M769"/>
      <c r="N769"/>
      <c r="O769"/>
      <c r="P769"/>
      <c r="Q769"/>
    </row>
    <row r="770" spans="1:17" x14ac:dyDescent="0.25">
      <c r="A770"/>
      <c r="B770"/>
      <c r="C770"/>
      <c r="D770" s="57"/>
      <c r="H770" s="57"/>
      <c r="I770" s="57"/>
      <c r="J770"/>
      <c r="K770"/>
      <c r="L770"/>
      <c r="M770"/>
      <c r="N770"/>
      <c r="O770"/>
      <c r="P770"/>
      <c r="Q770"/>
    </row>
    <row r="771" spans="1:17" x14ac:dyDescent="0.25">
      <c r="A771"/>
      <c r="B771"/>
      <c r="C771"/>
      <c r="D771" s="57"/>
      <c r="H771" s="57"/>
      <c r="I771" s="57"/>
      <c r="J771"/>
      <c r="K771"/>
      <c r="L771"/>
      <c r="M771"/>
      <c r="N771"/>
      <c r="O771"/>
      <c r="P771"/>
      <c r="Q771"/>
    </row>
    <row r="772" spans="1:17" x14ac:dyDescent="0.25">
      <c r="A772"/>
      <c r="B772"/>
      <c r="C772"/>
      <c r="D772" s="57"/>
      <c r="H772" s="57"/>
      <c r="I772" s="57"/>
      <c r="J772"/>
      <c r="K772"/>
      <c r="L772"/>
      <c r="M772"/>
      <c r="N772"/>
      <c r="O772"/>
      <c r="P772"/>
      <c r="Q772"/>
    </row>
    <row r="773" spans="1:17" x14ac:dyDescent="0.25">
      <c r="A773"/>
      <c r="B773"/>
      <c r="C773"/>
      <c r="D773" s="57"/>
      <c r="H773" s="57"/>
      <c r="I773" s="57"/>
      <c r="J773"/>
      <c r="K773"/>
      <c r="L773"/>
      <c r="M773"/>
      <c r="N773"/>
      <c r="O773"/>
      <c r="P773"/>
      <c r="Q773"/>
    </row>
    <row r="774" spans="1:17" x14ac:dyDescent="0.25">
      <c r="A774"/>
      <c r="B774"/>
      <c r="C774"/>
      <c r="D774" s="57"/>
      <c r="H774" s="57"/>
      <c r="I774" s="57"/>
      <c r="J774"/>
      <c r="K774"/>
      <c r="L774"/>
      <c r="M774"/>
      <c r="N774"/>
      <c r="O774"/>
      <c r="P774"/>
      <c r="Q774"/>
    </row>
    <row r="775" spans="1:17" x14ac:dyDescent="0.25">
      <c r="A775"/>
      <c r="B775"/>
      <c r="C775"/>
      <c r="D775" s="57"/>
      <c r="H775" s="57"/>
      <c r="I775" s="57"/>
      <c r="J775"/>
      <c r="K775"/>
      <c r="L775"/>
      <c r="M775"/>
      <c r="N775"/>
      <c r="O775"/>
      <c r="P775"/>
      <c r="Q775"/>
    </row>
    <row r="776" spans="1:17" x14ac:dyDescent="0.25">
      <c r="A776"/>
      <c r="B776"/>
      <c r="C776"/>
      <c r="D776" s="57"/>
      <c r="H776" s="57"/>
      <c r="I776" s="57"/>
      <c r="J776"/>
      <c r="K776"/>
      <c r="L776"/>
      <c r="M776"/>
      <c r="N776"/>
      <c r="O776"/>
      <c r="P776"/>
      <c r="Q776"/>
    </row>
    <row r="777" spans="1:17" x14ac:dyDescent="0.25">
      <c r="A777"/>
      <c r="B777"/>
      <c r="C777"/>
      <c r="D777" s="57"/>
      <c r="H777" s="57"/>
      <c r="I777" s="57"/>
      <c r="J777"/>
      <c r="K777"/>
      <c r="L777"/>
      <c r="M777"/>
      <c r="N777"/>
      <c r="O777"/>
      <c r="P777"/>
      <c r="Q777"/>
    </row>
    <row r="778" spans="1:17" x14ac:dyDescent="0.25">
      <c r="A778"/>
      <c r="B778"/>
      <c r="C778"/>
      <c r="D778" s="57"/>
      <c r="H778" s="57"/>
      <c r="I778" s="57"/>
      <c r="J778"/>
      <c r="K778"/>
      <c r="L778"/>
      <c r="M778"/>
      <c r="N778"/>
      <c r="O778"/>
      <c r="P778"/>
      <c r="Q778"/>
    </row>
    <row r="779" spans="1:17" x14ac:dyDescent="0.25">
      <c r="A779"/>
      <c r="B779"/>
      <c r="C779"/>
      <c r="D779" s="57"/>
      <c r="H779" s="57"/>
      <c r="I779" s="57"/>
      <c r="J779"/>
      <c r="K779"/>
      <c r="L779"/>
      <c r="M779"/>
      <c r="N779"/>
      <c r="O779"/>
      <c r="P779"/>
      <c r="Q779"/>
    </row>
    <row r="780" spans="1:17" x14ac:dyDescent="0.25">
      <c r="A780"/>
      <c r="B780"/>
      <c r="C780"/>
      <c r="D780" s="57"/>
      <c r="H780" s="57"/>
      <c r="I780" s="57"/>
      <c r="J780"/>
      <c r="K780"/>
      <c r="L780"/>
      <c r="M780"/>
      <c r="N780"/>
      <c r="O780"/>
      <c r="P780"/>
      <c r="Q780"/>
    </row>
    <row r="781" spans="1:17" x14ac:dyDescent="0.25">
      <c r="A781"/>
      <c r="B781"/>
      <c r="C781"/>
      <c r="D781" s="57"/>
      <c r="H781" s="57"/>
      <c r="I781" s="57"/>
      <c r="J781"/>
      <c r="K781"/>
      <c r="L781"/>
      <c r="M781"/>
      <c r="N781"/>
      <c r="O781"/>
      <c r="P781"/>
      <c r="Q781"/>
    </row>
    <row r="782" spans="1:17" x14ac:dyDescent="0.25">
      <c r="A782"/>
      <c r="B782"/>
      <c r="C782"/>
      <c r="D782" s="57"/>
      <c r="H782" s="57"/>
      <c r="I782" s="57"/>
      <c r="J782"/>
      <c r="K782"/>
      <c r="L782"/>
      <c r="M782"/>
      <c r="N782"/>
      <c r="O782"/>
      <c r="P782"/>
      <c r="Q782"/>
    </row>
    <row r="783" spans="1:17" x14ac:dyDescent="0.25">
      <c r="A783"/>
      <c r="B783"/>
      <c r="C783"/>
      <c r="D783" s="57"/>
      <c r="H783" s="57"/>
      <c r="I783" s="57"/>
      <c r="J783"/>
      <c r="K783"/>
      <c r="L783"/>
      <c r="M783"/>
      <c r="N783"/>
      <c r="O783"/>
      <c r="P783"/>
      <c r="Q783"/>
    </row>
    <row r="784" spans="1:17" x14ac:dyDescent="0.25">
      <c r="A784"/>
      <c r="B784"/>
      <c r="C784"/>
      <c r="D784" s="57"/>
      <c r="H784" s="57"/>
      <c r="I784" s="57"/>
      <c r="J784"/>
      <c r="K784"/>
      <c r="L784"/>
      <c r="M784"/>
      <c r="N784"/>
      <c r="O784"/>
      <c r="P784"/>
      <c r="Q784"/>
    </row>
    <row r="785" spans="1:17" x14ac:dyDescent="0.25">
      <c r="A785"/>
      <c r="B785"/>
      <c r="C785"/>
      <c r="D785" s="57"/>
      <c r="H785" s="57"/>
      <c r="I785" s="57"/>
      <c r="J785"/>
      <c r="K785"/>
      <c r="L785"/>
      <c r="M785"/>
      <c r="N785"/>
      <c r="O785"/>
      <c r="P785"/>
      <c r="Q785"/>
    </row>
    <row r="786" spans="1:17" x14ac:dyDescent="0.25">
      <c r="A786"/>
      <c r="B786"/>
      <c r="C786"/>
      <c r="D786" s="57"/>
      <c r="H786" s="57"/>
      <c r="I786" s="57"/>
      <c r="J786"/>
      <c r="K786"/>
      <c r="L786"/>
      <c r="M786"/>
      <c r="N786"/>
      <c r="O786"/>
      <c r="P786"/>
      <c r="Q786"/>
    </row>
    <row r="787" spans="1:17" x14ac:dyDescent="0.25">
      <c r="A787"/>
      <c r="B787"/>
      <c r="C787"/>
      <c r="D787" s="57"/>
      <c r="H787" s="57"/>
      <c r="I787" s="57"/>
      <c r="J787"/>
      <c r="K787"/>
      <c r="L787"/>
      <c r="M787"/>
      <c r="N787"/>
      <c r="O787"/>
      <c r="P787"/>
      <c r="Q787"/>
    </row>
    <row r="788" spans="1:17" x14ac:dyDescent="0.25">
      <c r="A788"/>
      <c r="B788"/>
      <c r="C788"/>
      <c r="D788" s="57"/>
      <c r="H788" s="57"/>
      <c r="I788" s="57"/>
      <c r="J788"/>
      <c r="K788"/>
      <c r="L788"/>
      <c r="M788"/>
      <c r="N788"/>
      <c r="O788"/>
      <c r="P788"/>
      <c r="Q788"/>
    </row>
    <row r="789" spans="1:17" x14ac:dyDescent="0.25">
      <c r="A789"/>
      <c r="B789"/>
      <c r="C789"/>
      <c r="D789" s="57"/>
      <c r="H789" s="57"/>
      <c r="I789" s="57"/>
      <c r="J789"/>
      <c r="K789"/>
      <c r="L789"/>
      <c r="M789"/>
      <c r="N789"/>
      <c r="O789"/>
      <c r="P789"/>
      <c r="Q789"/>
    </row>
    <row r="790" spans="1:17" x14ac:dyDescent="0.25">
      <c r="A790"/>
      <c r="B790"/>
      <c r="C790"/>
      <c r="D790" s="57"/>
      <c r="H790" s="57"/>
      <c r="I790" s="57"/>
      <c r="J790"/>
      <c r="K790"/>
      <c r="L790"/>
      <c r="M790"/>
      <c r="N790"/>
      <c r="O790"/>
      <c r="P790"/>
      <c r="Q790"/>
    </row>
    <row r="791" spans="1:17" x14ac:dyDescent="0.25">
      <c r="A791"/>
      <c r="B791"/>
      <c r="C791"/>
      <c r="D791" s="57"/>
      <c r="H791" s="57"/>
      <c r="I791" s="57"/>
      <c r="J791"/>
      <c r="K791"/>
      <c r="L791"/>
      <c r="M791"/>
      <c r="N791"/>
      <c r="O791"/>
      <c r="P791"/>
      <c r="Q791"/>
    </row>
    <row r="792" spans="1:17" x14ac:dyDescent="0.25">
      <c r="A792"/>
      <c r="B792"/>
      <c r="C792"/>
      <c r="D792" s="57"/>
      <c r="H792" s="57"/>
      <c r="I792" s="57"/>
      <c r="J792"/>
      <c r="K792"/>
      <c r="L792"/>
      <c r="M792"/>
      <c r="N792"/>
      <c r="O792"/>
      <c r="P792"/>
      <c r="Q792"/>
    </row>
    <row r="793" spans="1:17" x14ac:dyDescent="0.25">
      <c r="A793"/>
      <c r="B793"/>
      <c r="C793"/>
      <c r="D793" s="57"/>
      <c r="H793" s="57"/>
      <c r="I793" s="57"/>
      <c r="J793"/>
      <c r="K793"/>
      <c r="L793"/>
      <c r="M793"/>
      <c r="N793"/>
      <c r="O793"/>
      <c r="P793"/>
      <c r="Q793"/>
    </row>
    <row r="794" spans="1:17" x14ac:dyDescent="0.25">
      <c r="A794"/>
      <c r="B794"/>
      <c r="C794"/>
      <c r="D794" s="57"/>
      <c r="H794" s="57"/>
      <c r="I794" s="57"/>
      <c r="J794"/>
      <c r="K794"/>
      <c r="L794"/>
      <c r="M794"/>
      <c r="N794"/>
      <c r="O794"/>
      <c r="P794"/>
      <c r="Q794"/>
    </row>
    <row r="795" spans="1:17" x14ac:dyDescent="0.25">
      <c r="A795"/>
      <c r="B795"/>
      <c r="C795"/>
      <c r="D795" s="57"/>
      <c r="H795" s="57"/>
      <c r="I795" s="57"/>
      <c r="J795"/>
      <c r="K795"/>
      <c r="L795"/>
      <c r="M795"/>
      <c r="N795"/>
      <c r="O795"/>
      <c r="P795"/>
      <c r="Q795"/>
    </row>
    <row r="796" spans="1:17" x14ac:dyDescent="0.25">
      <c r="A796"/>
      <c r="B796"/>
      <c r="C796"/>
      <c r="D796" s="57"/>
      <c r="H796" s="57"/>
      <c r="I796" s="57"/>
      <c r="J796"/>
      <c r="K796"/>
      <c r="L796"/>
      <c r="M796"/>
      <c r="N796"/>
      <c r="O796"/>
      <c r="P796"/>
      <c r="Q796"/>
    </row>
    <row r="797" spans="1:17" x14ac:dyDescent="0.25">
      <c r="A797"/>
      <c r="B797"/>
      <c r="C797"/>
      <c r="D797" s="57"/>
      <c r="H797" s="57"/>
      <c r="I797" s="57"/>
      <c r="J797"/>
      <c r="K797"/>
      <c r="L797"/>
      <c r="M797"/>
      <c r="N797"/>
      <c r="O797"/>
      <c r="P797"/>
      <c r="Q797"/>
    </row>
    <row r="798" spans="1:17" x14ac:dyDescent="0.25">
      <c r="A798"/>
      <c r="B798"/>
      <c r="C798"/>
      <c r="D798" s="57"/>
      <c r="H798" s="57"/>
      <c r="I798" s="57"/>
      <c r="J798"/>
      <c r="K798"/>
      <c r="L798"/>
      <c r="M798"/>
      <c r="N798"/>
      <c r="O798"/>
      <c r="P798"/>
      <c r="Q798"/>
    </row>
    <row r="799" spans="1:17" x14ac:dyDescent="0.25">
      <c r="A799"/>
      <c r="B799"/>
      <c r="C799"/>
      <c r="D799" s="57"/>
      <c r="H799" s="57"/>
      <c r="I799" s="57"/>
      <c r="J799"/>
      <c r="K799"/>
      <c r="L799"/>
      <c r="M799"/>
      <c r="N799"/>
      <c r="O799"/>
      <c r="P799"/>
      <c r="Q799"/>
    </row>
    <row r="800" spans="1:17" x14ac:dyDescent="0.25">
      <c r="A800"/>
      <c r="B800"/>
      <c r="C800"/>
      <c r="D800" s="57"/>
      <c r="H800" s="57"/>
      <c r="I800" s="57"/>
      <c r="J800"/>
      <c r="K800"/>
      <c r="L800"/>
      <c r="M800"/>
      <c r="N800"/>
      <c r="O800"/>
      <c r="P800"/>
      <c r="Q800"/>
    </row>
    <row r="801" spans="1:17" x14ac:dyDescent="0.25">
      <c r="A801"/>
      <c r="B801"/>
      <c r="C801"/>
      <c r="D801" s="57"/>
      <c r="H801" s="57"/>
      <c r="I801" s="57"/>
      <c r="J801"/>
      <c r="K801"/>
      <c r="L801"/>
      <c r="M801"/>
      <c r="N801"/>
      <c r="O801"/>
      <c r="P801"/>
      <c r="Q801"/>
    </row>
    <row r="802" spans="1:17" x14ac:dyDescent="0.25">
      <c r="A802"/>
      <c r="B802"/>
      <c r="C802"/>
      <c r="D802" s="57"/>
      <c r="H802" s="57"/>
      <c r="I802" s="57"/>
      <c r="J802"/>
      <c r="K802"/>
      <c r="L802"/>
      <c r="M802"/>
      <c r="N802"/>
      <c r="O802"/>
      <c r="P802"/>
      <c r="Q802"/>
    </row>
    <row r="803" spans="1:17" x14ac:dyDescent="0.25">
      <c r="A803"/>
      <c r="B803"/>
      <c r="C803"/>
      <c r="D803" s="57"/>
      <c r="H803" s="57"/>
      <c r="I803" s="57"/>
      <c r="J803"/>
      <c r="K803"/>
      <c r="L803"/>
      <c r="M803"/>
      <c r="N803"/>
      <c r="O803"/>
      <c r="P803"/>
      <c r="Q803"/>
    </row>
    <row r="804" spans="1:17" x14ac:dyDescent="0.25">
      <c r="A804"/>
      <c r="B804"/>
      <c r="C804"/>
      <c r="D804" s="57"/>
      <c r="H804" s="57"/>
      <c r="I804" s="57"/>
      <c r="J804"/>
      <c r="K804"/>
      <c r="L804"/>
      <c r="M804"/>
      <c r="N804"/>
      <c r="O804"/>
      <c r="P804"/>
      <c r="Q804"/>
    </row>
    <row r="805" spans="1:17" x14ac:dyDescent="0.25">
      <c r="A805"/>
      <c r="B805"/>
      <c r="C805"/>
      <c r="D805" s="57"/>
      <c r="H805" s="57"/>
      <c r="I805" s="57"/>
      <c r="J805"/>
      <c r="K805"/>
      <c r="L805"/>
      <c r="M805"/>
      <c r="N805"/>
      <c r="O805"/>
      <c r="P805"/>
      <c r="Q805"/>
    </row>
    <row r="806" spans="1:17" x14ac:dyDescent="0.25">
      <c r="A806"/>
      <c r="B806"/>
      <c r="C806"/>
      <c r="D806" s="57"/>
      <c r="H806" s="57"/>
      <c r="I806" s="57"/>
      <c r="J806"/>
      <c r="K806"/>
      <c r="L806"/>
      <c r="M806"/>
      <c r="N806"/>
      <c r="O806"/>
      <c r="P806"/>
      <c r="Q806"/>
    </row>
    <row r="807" spans="1:17" x14ac:dyDescent="0.25">
      <c r="A807"/>
      <c r="B807"/>
      <c r="C807"/>
      <c r="D807" s="57"/>
      <c r="H807" s="57"/>
      <c r="I807" s="57"/>
      <c r="J807"/>
      <c r="K807"/>
      <c r="L807"/>
      <c r="M807"/>
      <c r="N807"/>
      <c r="O807"/>
      <c r="P807"/>
      <c r="Q807"/>
    </row>
    <row r="808" spans="1:17" x14ac:dyDescent="0.25">
      <c r="A808"/>
      <c r="B808"/>
      <c r="C808"/>
      <c r="D808" s="57"/>
      <c r="H808" s="57"/>
      <c r="I808" s="57"/>
      <c r="J808"/>
      <c r="K808"/>
      <c r="L808"/>
      <c r="M808"/>
      <c r="N808"/>
      <c r="O808"/>
      <c r="P808"/>
      <c r="Q808"/>
    </row>
    <row r="809" spans="1:17" x14ac:dyDescent="0.25">
      <c r="A809"/>
      <c r="B809"/>
      <c r="C809"/>
      <c r="D809" s="57"/>
      <c r="H809" s="57"/>
      <c r="I809" s="57"/>
      <c r="J809"/>
      <c r="K809"/>
      <c r="L809"/>
      <c r="M809"/>
      <c r="N809"/>
      <c r="O809"/>
      <c r="P809"/>
      <c r="Q809"/>
    </row>
    <row r="810" spans="1:17" x14ac:dyDescent="0.25">
      <c r="A810"/>
      <c r="B810"/>
      <c r="C810"/>
      <c r="D810" s="57"/>
      <c r="H810" s="57"/>
      <c r="I810" s="57"/>
      <c r="J810"/>
      <c r="K810"/>
      <c r="L810"/>
      <c r="M810"/>
      <c r="N810"/>
      <c r="O810"/>
      <c r="P810"/>
      <c r="Q810"/>
    </row>
    <row r="811" spans="1:17" x14ac:dyDescent="0.25">
      <c r="A811"/>
      <c r="B811"/>
      <c r="C811"/>
      <c r="D811" s="57"/>
      <c r="H811" s="57"/>
      <c r="I811" s="57"/>
      <c r="J811"/>
      <c r="K811"/>
      <c r="L811"/>
      <c r="M811"/>
      <c r="N811"/>
      <c r="O811"/>
      <c r="P811"/>
      <c r="Q811"/>
    </row>
    <row r="812" spans="1:17" x14ac:dyDescent="0.25">
      <c r="A812"/>
      <c r="B812"/>
      <c r="C812"/>
      <c r="D812" s="57"/>
      <c r="H812" s="57"/>
      <c r="I812" s="57"/>
      <c r="J812"/>
      <c r="K812"/>
      <c r="L812"/>
      <c r="M812"/>
      <c r="N812"/>
      <c r="O812"/>
      <c r="P812"/>
      <c r="Q812"/>
    </row>
    <row r="813" spans="1:17" x14ac:dyDescent="0.25">
      <c r="A813"/>
      <c r="B813"/>
      <c r="C813"/>
      <c r="D813" s="57"/>
      <c r="H813" s="57"/>
      <c r="I813" s="57"/>
      <c r="J813"/>
      <c r="K813"/>
      <c r="L813"/>
      <c r="M813"/>
      <c r="N813"/>
      <c r="O813"/>
      <c r="P813"/>
      <c r="Q813"/>
    </row>
    <row r="814" spans="1:17" x14ac:dyDescent="0.25">
      <c r="A814"/>
      <c r="B814"/>
      <c r="C814"/>
      <c r="D814" s="57"/>
      <c r="H814" s="57"/>
      <c r="I814" s="57"/>
      <c r="J814"/>
      <c r="K814"/>
      <c r="L814"/>
      <c r="M814"/>
      <c r="N814"/>
      <c r="O814"/>
      <c r="P814"/>
      <c r="Q814"/>
    </row>
    <row r="815" spans="1:17" x14ac:dyDescent="0.25">
      <c r="A815"/>
      <c r="B815"/>
      <c r="C815"/>
      <c r="D815" s="57"/>
      <c r="H815" s="57"/>
      <c r="I815" s="57"/>
      <c r="J815"/>
      <c r="K815"/>
      <c r="L815"/>
      <c r="M815"/>
      <c r="N815"/>
      <c r="O815"/>
      <c r="P815"/>
      <c r="Q815"/>
    </row>
    <row r="816" spans="1:17" x14ac:dyDescent="0.25">
      <c r="A816"/>
      <c r="B816"/>
      <c r="C816"/>
      <c r="D816" s="57"/>
      <c r="H816" s="57"/>
      <c r="I816" s="57"/>
      <c r="J816"/>
      <c r="K816"/>
      <c r="L816"/>
      <c r="M816"/>
      <c r="N816"/>
      <c r="O816"/>
      <c r="P816"/>
      <c r="Q816"/>
    </row>
    <row r="817" spans="1:17" x14ac:dyDescent="0.25">
      <c r="A817"/>
      <c r="B817"/>
      <c r="C817"/>
      <c r="D817" s="57"/>
      <c r="H817" s="57"/>
      <c r="I817" s="57"/>
      <c r="J817"/>
      <c r="K817"/>
      <c r="L817"/>
      <c r="M817"/>
      <c r="N817"/>
      <c r="O817"/>
      <c r="P817"/>
      <c r="Q817"/>
    </row>
    <row r="818" spans="1:17" x14ac:dyDescent="0.25">
      <c r="A818"/>
      <c r="B818"/>
      <c r="C818"/>
      <c r="D818" s="57"/>
      <c r="H818" s="57"/>
      <c r="I818" s="57"/>
      <c r="J818"/>
      <c r="K818"/>
      <c r="L818"/>
      <c r="M818"/>
      <c r="N818"/>
      <c r="O818"/>
      <c r="P818"/>
      <c r="Q818"/>
    </row>
    <row r="819" spans="1:17" x14ac:dyDescent="0.25">
      <c r="A819"/>
      <c r="B819"/>
      <c r="C819"/>
      <c r="D819" s="57"/>
      <c r="H819" s="57"/>
      <c r="I819" s="57"/>
      <c r="J819"/>
      <c r="K819"/>
      <c r="L819"/>
      <c r="M819"/>
      <c r="N819"/>
      <c r="O819"/>
      <c r="P819"/>
      <c r="Q819"/>
    </row>
    <row r="820" spans="1:17" x14ac:dyDescent="0.25">
      <c r="A820"/>
      <c r="B820"/>
      <c r="C820"/>
      <c r="D820" s="57"/>
      <c r="H820" s="57"/>
      <c r="I820" s="57"/>
      <c r="J820"/>
      <c r="K820"/>
      <c r="L820"/>
      <c r="M820"/>
      <c r="N820"/>
      <c r="O820"/>
      <c r="P820"/>
      <c r="Q820"/>
    </row>
    <row r="821" spans="1:17" x14ac:dyDescent="0.25">
      <c r="A821"/>
      <c r="B821"/>
      <c r="C821"/>
      <c r="D821" s="57"/>
      <c r="H821" s="57"/>
      <c r="I821" s="57"/>
      <c r="J821"/>
      <c r="K821"/>
      <c r="L821"/>
      <c r="M821"/>
      <c r="N821"/>
      <c r="O821"/>
      <c r="P821"/>
      <c r="Q821"/>
    </row>
    <row r="822" spans="1:17" x14ac:dyDescent="0.25">
      <c r="A822"/>
      <c r="B822"/>
      <c r="C822"/>
      <c r="D822" s="57"/>
      <c r="H822" s="57"/>
      <c r="I822" s="57"/>
      <c r="J822"/>
      <c r="K822"/>
      <c r="L822"/>
      <c r="M822"/>
      <c r="N822"/>
      <c r="O822"/>
      <c r="P822"/>
      <c r="Q822"/>
    </row>
    <row r="823" spans="1:17" x14ac:dyDescent="0.25">
      <c r="A823"/>
      <c r="B823"/>
      <c r="C823"/>
      <c r="D823" s="57"/>
      <c r="H823" s="57"/>
      <c r="I823" s="57"/>
      <c r="J823"/>
      <c r="K823"/>
      <c r="L823"/>
      <c r="M823"/>
      <c r="N823"/>
      <c r="O823"/>
      <c r="P823"/>
      <c r="Q823"/>
    </row>
    <row r="824" spans="1:17" x14ac:dyDescent="0.25">
      <c r="A824"/>
      <c r="B824"/>
      <c r="C824"/>
      <c r="D824" s="57"/>
      <c r="H824" s="57"/>
      <c r="I824" s="57"/>
      <c r="J824"/>
      <c r="K824"/>
      <c r="L824"/>
      <c r="M824"/>
      <c r="N824"/>
      <c r="O824"/>
      <c r="P824"/>
      <c r="Q824"/>
    </row>
    <row r="825" spans="1:17" x14ac:dyDescent="0.25">
      <c r="A825"/>
      <c r="B825"/>
      <c r="C825"/>
      <c r="D825" s="57"/>
      <c r="H825" s="57"/>
      <c r="I825" s="57"/>
      <c r="J825"/>
      <c r="K825"/>
      <c r="L825"/>
      <c r="M825"/>
      <c r="N825"/>
      <c r="O825"/>
      <c r="P825"/>
      <c r="Q825"/>
    </row>
    <row r="826" spans="1:17" x14ac:dyDescent="0.25">
      <c r="A826"/>
      <c r="B826"/>
      <c r="C826"/>
      <c r="D826" s="57"/>
      <c r="H826" s="57"/>
      <c r="I826" s="57"/>
      <c r="J826"/>
      <c r="K826"/>
      <c r="L826"/>
      <c r="M826"/>
      <c r="N826"/>
      <c r="O826"/>
      <c r="P826"/>
      <c r="Q826"/>
    </row>
    <row r="827" spans="1:17" x14ac:dyDescent="0.25">
      <c r="A827"/>
      <c r="B827"/>
      <c r="C827"/>
      <c r="D827" s="57"/>
      <c r="H827" s="57"/>
      <c r="I827" s="57"/>
      <c r="J827"/>
      <c r="K827"/>
      <c r="L827"/>
      <c r="M827"/>
      <c r="N827"/>
      <c r="O827"/>
      <c r="P827"/>
      <c r="Q827"/>
    </row>
    <row r="828" spans="1:17" x14ac:dyDescent="0.25">
      <c r="A828"/>
      <c r="B828"/>
      <c r="C828"/>
      <c r="D828" s="57"/>
      <c r="H828" s="57"/>
      <c r="I828" s="57"/>
      <c r="J828"/>
      <c r="K828"/>
      <c r="L828"/>
      <c r="M828"/>
      <c r="N828"/>
      <c r="O828"/>
      <c r="P828"/>
      <c r="Q828"/>
    </row>
    <row r="829" spans="1:17" x14ac:dyDescent="0.25">
      <c r="A829"/>
      <c r="B829"/>
      <c r="C829"/>
      <c r="D829" s="57"/>
      <c r="H829" s="57"/>
      <c r="I829" s="57"/>
      <c r="J829"/>
      <c r="K829"/>
      <c r="L829"/>
      <c r="M829"/>
      <c r="N829"/>
      <c r="O829"/>
      <c r="P829"/>
      <c r="Q829"/>
    </row>
    <row r="830" spans="1:17" x14ac:dyDescent="0.25">
      <c r="A830"/>
      <c r="B830"/>
      <c r="C830"/>
      <c r="D830" s="57"/>
      <c r="H830" s="57"/>
      <c r="I830" s="57"/>
      <c r="J830"/>
      <c r="K830"/>
      <c r="L830"/>
      <c r="M830"/>
      <c r="N830"/>
      <c r="O830"/>
      <c r="P830"/>
      <c r="Q830"/>
    </row>
    <row r="831" spans="1:17" x14ac:dyDescent="0.25">
      <c r="A831"/>
      <c r="B831"/>
      <c r="C831"/>
      <c r="D831" s="57"/>
      <c r="H831" s="57"/>
      <c r="I831" s="57"/>
      <c r="J831"/>
      <c r="K831"/>
      <c r="L831"/>
      <c r="M831"/>
      <c r="N831"/>
      <c r="O831"/>
      <c r="P831"/>
      <c r="Q831"/>
    </row>
    <row r="832" spans="1:17" x14ac:dyDescent="0.25">
      <c r="A832"/>
      <c r="B832"/>
      <c r="C832"/>
      <c r="D832" s="57"/>
      <c r="H832" s="57"/>
      <c r="I832" s="57"/>
      <c r="J832"/>
      <c r="K832"/>
      <c r="L832"/>
      <c r="M832"/>
      <c r="N832"/>
      <c r="O832"/>
      <c r="P832"/>
      <c r="Q832"/>
    </row>
    <row r="833" spans="1:17" x14ac:dyDescent="0.25">
      <c r="A833"/>
      <c r="B833"/>
      <c r="C833"/>
      <c r="D833" s="57"/>
      <c r="H833" s="57"/>
      <c r="I833" s="57"/>
      <c r="J833"/>
      <c r="K833"/>
      <c r="L833"/>
      <c r="M833"/>
      <c r="N833"/>
      <c r="O833"/>
      <c r="P833"/>
      <c r="Q833"/>
    </row>
    <row r="834" spans="1:17" x14ac:dyDescent="0.25">
      <c r="A834"/>
      <c r="B834"/>
      <c r="C834"/>
      <c r="D834" s="57"/>
      <c r="H834" s="57"/>
      <c r="I834" s="57"/>
      <c r="J834"/>
      <c r="K834"/>
      <c r="L834"/>
      <c r="M834"/>
      <c r="N834"/>
      <c r="O834"/>
      <c r="P834"/>
      <c r="Q834"/>
    </row>
    <row r="835" spans="1:17" x14ac:dyDescent="0.25">
      <c r="A835"/>
      <c r="B835"/>
      <c r="C835"/>
      <c r="D835" s="57"/>
      <c r="H835" s="57"/>
      <c r="I835" s="57"/>
      <c r="J835"/>
      <c r="K835"/>
      <c r="L835"/>
      <c r="M835"/>
      <c r="N835"/>
      <c r="O835"/>
      <c r="P835"/>
      <c r="Q835"/>
    </row>
    <row r="836" spans="1:17" x14ac:dyDescent="0.25">
      <c r="A836"/>
      <c r="B836"/>
      <c r="C836"/>
      <c r="D836" s="57"/>
      <c r="H836" s="57"/>
      <c r="I836" s="57"/>
      <c r="J836"/>
      <c r="K836"/>
      <c r="L836"/>
      <c r="M836"/>
      <c r="N836"/>
      <c r="O836"/>
      <c r="P836"/>
      <c r="Q836"/>
    </row>
    <row r="837" spans="1:17" x14ac:dyDescent="0.25">
      <c r="A837"/>
      <c r="B837"/>
      <c r="C837"/>
      <c r="D837" s="57"/>
      <c r="H837" s="57"/>
      <c r="I837" s="57"/>
      <c r="J837"/>
      <c r="K837"/>
      <c r="L837"/>
      <c r="M837"/>
      <c r="N837"/>
      <c r="O837"/>
      <c r="P837"/>
      <c r="Q837"/>
    </row>
    <row r="838" spans="1:17" x14ac:dyDescent="0.25">
      <c r="A838"/>
      <c r="B838"/>
      <c r="C838"/>
      <c r="D838" s="57"/>
      <c r="H838" s="57"/>
      <c r="I838" s="57"/>
      <c r="J838"/>
      <c r="K838"/>
      <c r="L838"/>
      <c r="M838"/>
      <c r="N838"/>
      <c r="O838"/>
      <c r="P838"/>
      <c r="Q838"/>
    </row>
    <row r="839" spans="1:17" x14ac:dyDescent="0.25">
      <c r="A839"/>
      <c r="B839"/>
      <c r="C839"/>
      <c r="D839" s="57"/>
      <c r="H839" s="57"/>
      <c r="I839" s="57"/>
      <c r="J839"/>
      <c r="K839"/>
      <c r="L839"/>
      <c r="M839"/>
      <c r="N839"/>
      <c r="O839"/>
      <c r="P839"/>
      <c r="Q839"/>
    </row>
    <row r="840" spans="1:17" x14ac:dyDescent="0.25">
      <c r="A840"/>
      <c r="B840"/>
      <c r="C840"/>
      <c r="D840" s="57"/>
      <c r="H840" s="57"/>
      <c r="I840" s="57"/>
      <c r="J840"/>
      <c r="K840"/>
      <c r="L840"/>
      <c r="M840"/>
      <c r="N840"/>
      <c r="O840"/>
      <c r="P840"/>
      <c r="Q840"/>
    </row>
    <row r="841" spans="1:17" x14ac:dyDescent="0.25">
      <c r="A841"/>
      <c r="B841"/>
      <c r="C841"/>
      <c r="D841" s="57"/>
      <c r="H841" s="57"/>
      <c r="I841" s="57"/>
      <c r="J841"/>
      <c r="K841"/>
      <c r="L841"/>
      <c r="M841"/>
      <c r="N841"/>
      <c r="O841"/>
      <c r="P841"/>
      <c r="Q841"/>
    </row>
    <row r="842" spans="1:17" x14ac:dyDescent="0.25">
      <c r="A842"/>
      <c r="B842"/>
      <c r="C842"/>
      <c r="D842" s="57"/>
      <c r="H842" s="57"/>
      <c r="I842" s="57"/>
      <c r="J842"/>
      <c r="K842"/>
      <c r="L842"/>
      <c r="M842"/>
      <c r="N842"/>
      <c r="O842"/>
      <c r="P842"/>
      <c r="Q842"/>
    </row>
    <row r="843" spans="1:17" x14ac:dyDescent="0.25">
      <c r="A843"/>
      <c r="B843"/>
      <c r="C843"/>
      <c r="D843" s="57"/>
      <c r="H843" s="57"/>
      <c r="I843" s="57"/>
      <c r="J843"/>
      <c r="K843"/>
      <c r="L843"/>
      <c r="M843"/>
      <c r="N843"/>
      <c r="O843"/>
      <c r="P843"/>
      <c r="Q843"/>
    </row>
    <row r="844" spans="1:17" x14ac:dyDescent="0.25">
      <c r="A844"/>
      <c r="B844"/>
      <c r="C844"/>
      <c r="D844" s="57"/>
      <c r="H844" s="57"/>
      <c r="I844" s="57"/>
      <c r="J844"/>
      <c r="K844"/>
      <c r="L844"/>
      <c r="M844"/>
      <c r="N844"/>
      <c r="O844"/>
      <c r="P844"/>
      <c r="Q844"/>
    </row>
    <row r="845" spans="1:17" x14ac:dyDescent="0.25">
      <c r="A845"/>
      <c r="B845"/>
      <c r="C845"/>
      <c r="D845" s="57"/>
      <c r="H845" s="57"/>
      <c r="I845" s="57"/>
      <c r="J845"/>
      <c r="K845"/>
      <c r="L845"/>
      <c r="M845"/>
      <c r="N845"/>
      <c r="O845"/>
      <c r="P845"/>
      <c r="Q845"/>
    </row>
    <row r="846" spans="1:17" x14ac:dyDescent="0.25">
      <c r="A846"/>
      <c r="B846"/>
      <c r="C846"/>
      <c r="D846" s="57"/>
      <c r="H846" s="57"/>
      <c r="I846" s="57"/>
      <c r="J846"/>
      <c r="K846"/>
      <c r="L846"/>
      <c r="M846"/>
      <c r="N846"/>
      <c r="O846"/>
      <c r="P846"/>
      <c r="Q846"/>
    </row>
    <row r="847" spans="1:17" x14ac:dyDescent="0.25">
      <c r="A847"/>
      <c r="B847"/>
      <c r="C847"/>
      <c r="D847" s="57"/>
      <c r="H847" s="57"/>
      <c r="I847" s="57"/>
      <c r="J847"/>
      <c r="K847"/>
      <c r="L847"/>
      <c r="M847"/>
      <c r="N847"/>
      <c r="O847"/>
      <c r="P847"/>
      <c r="Q847"/>
    </row>
    <row r="848" spans="1:17" x14ac:dyDescent="0.25">
      <c r="A848"/>
      <c r="B848"/>
      <c r="C848"/>
      <c r="D848" s="57"/>
      <c r="H848" s="57"/>
      <c r="I848" s="57"/>
      <c r="J848"/>
      <c r="K848"/>
      <c r="L848"/>
      <c r="M848"/>
      <c r="N848"/>
      <c r="O848"/>
      <c r="P848"/>
      <c r="Q848"/>
    </row>
    <row r="849" spans="1:17" x14ac:dyDescent="0.25">
      <c r="A849"/>
      <c r="B849"/>
      <c r="C849"/>
      <c r="D849" s="57"/>
      <c r="H849" s="57"/>
      <c r="I849" s="57"/>
      <c r="J849"/>
      <c r="K849"/>
      <c r="L849"/>
      <c r="M849"/>
      <c r="N849"/>
      <c r="O849"/>
      <c r="P849"/>
      <c r="Q849"/>
    </row>
    <row r="850" spans="1:17" x14ac:dyDescent="0.25">
      <c r="A850"/>
      <c r="B850"/>
      <c r="C850"/>
      <c r="D850" s="57"/>
      <c r="H850" s="57"/>
      <c r="I850" s="57"/>
      <c r="J850"/>
      <c r="K850"/>
      <c r="L850"/>
      <c r="M850"/>
      <c r="N850"/>
      <c r="O850"/>
      <c r="P850"/>
      <c r="Q850"/>
    </row>
    <row r="851" spans="1:17" x14ac:dyDescent="0.25">
      <c r="A851"/>
      <c r="B851"/>
      <c r="C851"/>
      <c r="D851" s="57"/>
      <c r="H851" s="57"/>
      <c r="I851" s="57"/>
      <c r="J851"/>
      <c r="K851"/>
      <c r="L851"/>
      <c r="M851"/>
      <c r="N851"/>
      <c r="O851"/>
      <c r="P851"/>
      <c r="Q851"/>
    </row>
    <row r="852" spans="1:17" x14ac:dyDescent="0.25">
      <c r="A852"/>
      <c r="B852"/>
      <c r="C852"/>
      <c r="D852" s="57"/>
      <c r="H852" s="57"/>
      <c r="I852" s="57"/>
      <c r="J852"/>
      <c r="K852"/>
      <c r="L852"/>
      <c r="M852"/>
      <c r="N852"/>
      <c r="O852"/>
      <c r="P852"/>
      <c r="Q852"/>
    </row>
    <row r="853" spans="1:17" x14ac:dyDescent="0.25">
      <c r="A853"/>
      <c r="B853"/>
      <c r="C853"/>
      <c r="D853" s="57"/>
      <c r="H853" s="57"/>
      <c r="I853" s="57"/>
      <c r="J853"/>
      <c r="K853"/>
      <c r="L853"/>
      <c r="M853"/>
      <c r="N853"/>
      <c r="O853"/>
      <c r="P853"/>
      <c r="Q853"/>
    </row>
    <row r="854" spans="1:17" x14ac:dyDescent="0.25">
      <c r="A854"/>
      <c r="B854"/>
      <c r="C854"/>
      <c r="D854" s="57"/>
      <c r="H854" s="57"/>
      <c r="I854" s="57"/>
      <c r="J854"/>
      <c r="K854"/>
      <c r="L854"/>
      <c r="M854"/>
      <c r="N854"/>
      <c r="O854"/>
      <c r="P854"/>
      <c r="Q854"/>
    </row>
    <row r="855" spans="1:17" x14ac:dyDescent="0.25">
      <c r="A855"/>
      <c r="B855"/>
      <c r="C855"/>
      <c r="D855" s="57"/>
      <c r="H855" s="57"/>
      <c r="I855" s="57"/>
      <c r="J855"/>
      <c r="K855"/>
      <c r="L855"/>
      <c r="M855"/>
      <c r="N855"/>
      <c r="O855"/>
      <c r="P855"/>
      <c r="Q855"/>
    </row>
    <row r="856" spans="1:17" x14ac:dyDescent="0.25">
      <c r="A856"/>
      <c r="B856"/>
      <c r="C856"/>
      <c r="D856" s="57"/>
      <c r="H856" s="57"/>
      <c r="I856" s="57"/>
      <c r="J856"/>
      <c r="K856"/>
      <c r="L856"/>
      <c r="M856"/>
      <c r="N856"/>
      <c r="O856"/>
      <c r="P856"/>
      <c r="Q856"/>
    </row>
    <row r="857" spans="1:17" x14ac:dyDescent="0.25">
      <c r="A857"/>
      <c r="B857"/>
      <c r="C857"/>
      <c r="D857" s="57"/>
      <c r="H857" s="57"/>
      <c r="I857" s="57"/>
      <c r="J857"/>
      <c r="K857"/>
      <c r="L857"/>
      <c r="M857"/>
      <c r="N857"/>
      <c r="O857"/>
      <c r="P857"/>
      <c r="Q857"/>
    </row>
    <row r="858" spans="1:17" x14ac:dyDescent="0.25">
      <c r="A858"/>
      <c r="B858"/>
      <c r="C858"/>
      <c r="D858" s="57"/>
      <c r="H858" s="57"/>
      <c r="I858" s="57"/>
      <c r="J858"/>
      <c r="K858"/>
      <c r="L858"/>
      <c r="M858"/>
      <c r="N858"/>
      <c r="O858"/>
      <c r="P858"/>
      <c r="Q858"/>
    </row>
    <row r="859" spans="1:17" x14ac:dyDescent="0.25">
      <c r="A859"/>
      <c r="B859"/>
      <c r="C859"/>
      <c r="D859" s="57"/>
      <c r="H859" s="57"/>
      <c r="I859" s="57"/>
      <c r="J859"/>
      <c r="K859"/>
      <c r="L859"/>
      <c r="M859"/>
      <c r="N859"/>
      <c r="O859"/>
      <c r="P859"/>
      <c r="Q859"/>
    </row>
    <row r="860" spans="1:17" x14ac:dyDescent="0.25">
      <c r="A860"/>
      <c r="B860"/>
      <c r="C860"/>
      <c r="D860" s="57"/>
      <c r="H860" s="57"/>
      <c r="I860" s="57"/>
      <c r="J860"/>
      <c r="K860"/>
      <c r="L860"/>
      <c r="M860"/>
      <c r="N860"/>
      <c r="O860"/>
      <c r="P860"/>
      <c r="Q860"/>
    </row>
    <row r="861" spans="1:17" x14ac:dyDescent="0.25">
      <c r="A861"/>
      <c r="B861"/>
      <c r="C861"/>
      <c r="D861" s="57"/>
      <c r="H861" s="57"/>
      <c r="I861" s="57"/>
      <c r="J861"/>
      <c r="K861"/>
      <c r="L861"/>
      <c r="M861"/>
      <c r="N861"/>
      <c r="O861"/>
      <c r="P861"/>
      <c r="Q861"/>
    </row>
    <row r="862" spans="1:17" x14ac:dyDescent="0.25">
      <c r="A862"/>
      <c r="B862"/>
      <c r="C862"/>
      <c r="D862" s="57"/>
      <c r="H862" s="57"/>
      <c r="I862" s="57"/>
      <c r="J862"/>
      <c r="K862"/>
      <c r="L862"/>
      <c r="M862"/>
      <c r="N862"/>
      <c r="O862"/>
      <c r="P862"/>
      <c r="Q862"/>
    </row>
    <row r="863" spans="1:17" x14ac:dyDescent="0.25">
      <c r="A863"/>
      <c r="B863"/>
      <c r="C863"/>
      <c r="D863" s="57"/>
      <c r="H863" s="57"/>
      <c r="I863" s="57"/>
      <c r="J863"/>
      <c r="K863"/>
      <c r="L863"/>
      <c r="M863"/>
      <c r="N863"/>
      <c r="O863"/>
      <c r="P863"/>
      <c r="Q863"/>
    </row>
    <row r="864" spans="1:17" x14ac:dyDescent="0.25">
      <c r="A864"/>
      <c r="B864"/>
      <c r="C864"/>
      <c r="D864" s="57"/>
      <c r="H864" s="57"/>
      <c r="I864" s="57"/>
      <c r="J864"/>
      <c r="K864"/>
      <c r="L864"/>
      <c r="M864"/>
      <c r="N864"/>
      <c r="O864"/>
      <c r="P864"/>
      <c r="Q864"/>
    </row>
    <row r="865" spans="1:17" x14ac:dyDescent="0.25">
      <c r="A865"/>
      <c r="B865"/>
      <c r="C865"/>
      <c r="D865" s="57"/>
      <c r="H865" s="57"/>
      <c r="I865" s="57"/>
      <c r="J865"/>
      <c r="K865"/>
      <c r="L865"/>
      <c r="M865"/>
      <c r="N865"/>
      <c r="O865"/>
      <c r="P865"/>
      <c r="Q865"/>
    </row>
    <row r="866" spans="1:17" x14ac:dyDescent="0.25">
      <c r="A866"/>
      <c r="B866"/>
      <c r="C866"/>
      <c r="D866" s="57"/>
      <c r="H866" s="57"/>
      <c r="I866" s="57"/>
      <c r="J866"/>
      <c r="K866"/>
      <c r="L866"/>
      <c r="M866"/>
      <c r="N866"/>
      <c r="O866"/>
      <c r="P866"/>
      <c r="Q866"/>
    </row>
    <row r="867" spans="1:17" x14ac:dyDescent="0.25">
      <c r="A867"/>
      <c r="B867"/>
      <c r="C867"/>
      <c r="D867" s="57"/>
      <c r="H867" s="57"/>
      <c r="I867" s="57"/>
      <c r="J867"/>
      <c r="K867"/>
      <c r="L867"/>
      <c r="M867"/>
      <c r="N867"/>
      <c r="O867"/>
      <c r="P867"/>
      <c r="Q867"/>
    </row>
    <row r="868" spans="1:17" x14ac:dyDescent="0.25">
      <c r="A868"/>
      <c r="B868"/>
      <c r="C868"/>
      <c r="D868" s="57"/>
      <c r="H868" s="57"/>
      <c r="I868" s="57"/>
      <c r="J868"/>
      <c r="K868"/>
      <c r="L868"/>
      <c r="M868"/>
      <c r="N868"/>
      <c r="O868"/>
      <c r="P868"/>
      <c r="Q868"/>
    </row>
    <row r="869" spans="1:17" x14ac:dyDescent="0.25">
      <c r="A869"/>
      <c r="B869"/>
      <c r="C869"/>
      <c r="D869" s="57"/>
      <c r="H869" s="57"/>
      <c r="I869" s="57"/>
      <c r="J869"/>
      <c r="K869"/>
      <c r="L869"/>
      <c r="M869"/>
      <c r="N869"/>
      <c r="O869"/>
      <c r="P869"/>
      <c r="Q869"/>
    </row>
    <row r="870" spans="1:17" x14ac:dyDescent="0.25">
      <c r="A870"/>
      <c r="B870"/>
      <c r="C870"/>
      <c r="D870" s="57"/>
      <c r="H870" s="57"/>
      <c r="I870" s="57"/>
      <c r="J870"/>
      <c r="K870"/>
      <c r="L870"/>
      <c r="M870"/>
      <c r="N870"/>
      <c r="O870"/>
      <c r="P870"/>
      <c r="Q870"/>
    </row>
    <row r="871" spans="1:17" x14ac:dyDescent="0.25">
      <c r="A871"/>
      <c r="B871"/>
      <c r="C871"/>
      <c r="D871" s="57"/>
      <c r="H871" s="57"/>
      <c r="I871" s="57"/>
      <c r="J871"/>
      <c r="K871"/>
      <c r="L871"/>
      <c r="M871"/>
      <c r="N871"/>
      <c r="O871"/>
      <c r="P871"/>
      <c r="Q871"/>
    </row>
    <row r="872" spans="1:17" x14ac:dyDescent="0.25">
      <c r="A872"/>
      <c r="B872"/>
      <c r="C872"/>
      <c r="D872" s="57"/>
      <c r="H872" s="57"/>
      <c r="I872" s="57"/>
      <c r="J872"/>
      <c r="K872"/>
      <c r="L872"/>
      <c r="M872"/>
      <c r="N872"/>
      <c r="O872"/>
      <c r="P872"/>
      <c r="Q872"/>
    </row>
    <row r="873" spans="1:17" x14ac:dyDescent="0.25">
      <c r="A873"/>
      <c r="B873"/>
      <c r="C873"/>
      <c r="D873" s="57"/>
      <c r="H873" s="57"/>
      <c r="I873" s="57"/>
      <c r="J873"/>
      <c r="K873"/>
      <c r="L873"/>
      <c r="M873"/>
      <c r="N873"/>
      <c r="O873"/>
      <c r="P873"/>
      <c r="Q873"/>
    </row>
    <row r="874" spans="1:17" x14ac:dyDescent="0.25">
      <c r="A874"/>
      <c r="B874"/>
      <c r="C874"/>
      <c r="D874" s="57"/>
      <c r="H874" s="57"/>
      <c r="I874" s="57"/>
      <c r="J874"/>
      <c r="K874"/>
      <c r="L874"/>
      <c r="M874"/>
      <c r="N874"/>
      <c r="O874"/>
      <c r="P874"/>
      <c r="Q874"/>
    </row>
    <row r="875" spans="1:17" x14ac:dyDescent="0.25">
      <c r="A875"/>
      <c r="B875"/>
      <c r="C875"/>
      <c r="D875" s="57"/>
      <c r="H875" s="57"/>
      <c r="I875" s="57"/>
      <c r="J875"/>
      <c r="K875"/>
      <c r="L875"/>
      <c r="M875"/>
      <c r="N875"/>
      <c r="O875"/>
      <c r="P875"/>
      <c r="Q875"/>
    </row>
    <row r="876" spans="1:17" x14ac:dyDescent="0.25">
      <c r="A876"/>
      <c r="B876"/>
      <c r="C876"/>
      <c r="D876" s="57"/>
      <c r="H876" s="57"/>
      <c r="I876" s="57"/>
      <c r="J876"/>
      <c r="K876"/>
      <c r="L876"/>
      <c r="M876"/>
      <c r="N876"/>
      <c r="O876"/>
      <c r="P876"/>
      <c r="Q876"/>
    </row>
    <row r="877" spans="1:17" x14ac:dyDescent="0.25">
      <c r="A877"/>
      <c r="B877"/>
      <c r="C877"/>
      <c r="D877" s="57"/>
      <c r="H877" s="57"/>
      <c r="I877" s="57"/>
      <c r="J877"/>
      <c r="K877"/>
      <c r="L877"/>
      <c r="M877"/>
      <c r="N877"/>
      <c r="O877"/>
      <c r="P877"/>
      <c r="Q877"/>
    </row>
    <row r="878" spans="1:17" x14ac:dyDescent="0.25">
      <c r="A878"/>
      <c r="B878"/>
      <c r="C878"/>
      <c r="D878" s="57"/>
      <c r="H878" s="57"/>
      <c r="I878" s="57"/>
      <c r="J878"/>
      <c r="K878"/>
      <c r="L878"/>
      <c r="M878"/>
      <c r="N878"/>
      <c r="O878"/>
      <c r="P878"/>
      <c r="Q878"/>
    </row>
    <row r="879" spans="1:17" x14ac:dyDescent="0.25">
      <c r="A879"/>
      <c r="B879"/>
      <c r="C879"/>
      <c r="D879" s="57"/>
      <c r="H879" s="57"/>
      <c r="I879" s="57"/>
      <c r="J879"/>
      <c r="K879"/>
      <c r="L879"/>
      <c r="M879"/>
      <c r="N879"/>
      <c r="O879"/>
      <c r="P879"/>
      <c r="Q879"/>
    </row>
    <row r="880" spans="1:17" x14ac:dyDescent="0.25">
      <c r="A880"/>
      <c r="B880"/>
      <c r="C880"/>
      <c r="D880" s="57"/>
      <c r="H880" s="57"/>
      <c r="I880" s="57"/>
      <c r="J880"/>
      <c r="K880"/>
      <c r="L880"/>
      <c r="M880"/>
      <c r="N880"/>
      <c r="O880"/>
      <c r="P880"/>
      <c r="Q880"/>
    </row>
    <row r="881" spans="1:17" x14ac:dyDescent="0.25">
      <c r="A881"/>
      <c r="B881"/>
      <c r="C881"/>
      <c r="D881" s="57"/>
      <c r="H881" s="57"/>
      <c r="I881" s="57"/>
      <c r="J881"/>
      <c r="K881"/>
      <c r="L881"/>
      <c r="M881"/>
      <c r="N881"/>
      <c r="O881"/>
      <c r="P881"/>
      <c r="Q881"/>
    </row>
    <row r="882" spans="1:17" x14ac:dyDescent="0.25">
      <c r="A882"/>
      <c r="B882"/>
      <c r="C882"/>
      <c r="D882" s="57"/>
      <c r="H882" s="57"/>
      <c r="I882" s="57"/>
      <c r="J882"/>
      <c r="K882"/>
      <c r="L882"/>
      <c r="M882"/>
      <c r="N882"/>
      <c r="O882"/>
      <c r="P882"/>
      <c r="Q882"/>
    </row>
    <row r="883" spans="1:17" x14ac:dyDescent="0.25">
      <c r="A883"/>
      <c r="B883"/>
      <c r="C883"/>
      <c r="D883" s="57"/>
      <c r="H883" s="57"/>
      <c r="I883" s="57"/>
      <c r="J883"/>
      <c r="K883"/>
      <c r="L883"/>
      <c r="M883"/>
      <c r="N883"/>
      <c r="O883"/>
      <c r="P883"/>
      <c r="Q883"/>
    </row>
    <row r="884" spans="1:17" x14ac:dyDescent="0.25">
      <c r="A884"/>
      <c r="B884"/>
      <c r="C884"/>
      <c r="D884" s="57"/>
      <c r="H884" s="57"/>
      <c r="I884" s="57"/>
      <c r="J884"/>
      <c r="K884"/>
      <c r="L884"/>
      <c r="M884"/>
      <c r="N884"/>
      <c r="O884"/>
      <c r="P884"/>
      <c r="Q884"/>
    </row>
    <row r="885" spans="1:17" x14ac:dyDescent="0.25">
      <c r="A885"/>
      <c r="B885"/>
      <c r="C885"/>
      <c r="D885" s="57"/>
      <c r="H885" s="57"/>
      <c r="I885" s="57"/>
      <c r="J885"/>
      <c r="K885"/>
      <c r="L885"/>
      <c r="M885"/>
      <c r="N885"/>
      <c r="O885"/>
      <c r="P885"/>
      <c r="Q885"/>
    </row>
    <row r="886" spans="1:17" x14ac:dyDescent="0.25">
      <c r="A886"/>
      <c r="B886"/>
      <c r="C886"/>
      <c r="D886" s="57"/>
      <c r="H886" s="57"/>
      <c r="I886" s="57"/>
      <c r="J886"/>
      <c r="K886"/>
      <c r="L886"/>
      <c r="M886"/>
      <c r="N886"/>
      <c r="O886"/>
      <c r="P886"/>
      <c r="Q886"/>
    </row>
    <row r="887" spans="1:17" x14ac:dyDescent="0.25">
      <c r="A887"/>
      <c r="B887"/>
      <c r="C887"/>
      <c r="D887" s="57"/>
      <c r="H887" s="57"/>
      <c r="I887" s="57"/>
      <c r="J887"/>
      <c r="K887"/>
      <c r="L887"/>
      <c r="M887"/>
      <c r="N887"/>
      <c r="O887"/>
      <c r="P887"/>
      <c r="Q887"/>
    </row>
    <row r="888" spans="1:17" x14ac:dyDescent="0.25">
      <c r="A888"/>
      <c r="B888"/>
      <c r="C888"/>
      <c r="D888" s="57"/>
      <c r="H888" s="57"/>
      <c r="I888" s="57"/>
      <c r="J888"/>
      <c r="K888"/>
      <c r="L888"/>
      <c r="M888"/>
      <c r="N888"/>
      <c r="O888"/>
      <c r="P888"/>
      <c r="Q888"/>
    </row>
    <row r="889" spans="1:17" x14ac:dyDescent="0.25">
      <c r="A889"/>
      <c r="B889"/>
      <c r="C889"/>
      <c r="D889" s="57"/>
      <c r="H889" s="57"/>
      <c r="I889" s="57"/>
      <c r="J889"/>
      <c r="K889"/>
      <c r="L889"/>
      <c r="M889"/>
      <c r="N889"/>
      <c r="O889"/>
      <c r="P889"/>
      <c r="Q889"/>
    </row>
    <row r="890" spans="1:17" x14ac:dyDescent="0.25">
      <c r="A890"/>
      <c r="B890"/>
      <c r="C890"/>
      <c r="D890" s="57"/>
      <c r="H890" s="57"/>
      <c r="I890" s="57"/>
      <c r="J890"/>
      <c r="K890"/>
      <c r="L890"/>
      <c r="M890"/>
      <c r="N890"/>
      <c r="O890"/>
      <c r="P890"/>
      <c r="Q890"/>
    </row>
    <row r="891" spans="1:17" x14ac:dyDescent="0.25">
      <c r="A891"/>
      <c r="B891"/>
      <c r="C891"/>
      <c r="D891" s="57"/>
      <c r="H891" s="57"/>
      <c r="I891" s="57"/>
      <c r="J891"/>
      <c r="K891"/>
      <c r="L891"/>
      <c r="M891"/>
      <c r="N891"/>
      <c r="O891"/>
      <c r="P891"/>
      <c r="Q891"/>
    </row>
    <row r="892" spans="1:17" x14ac:dyDescent="0.25">
      <c r="A892"/>
      <c r="B892"/>
      <c r="C892"/>
      <c r="D892" s="57"/>
      <c r="H892" s="57"/>
      <c r="I892" s="57"/>
      <c r="J892"/>
      <c r="K892"/>
      <c r="L892"/>
      <c r="M892"/>
      <c r="N892"/>
      <c r="O892"/>
      <c r="P892"/>
      <c r="Q892"/>
    </row>
    <row r="893" spans="1:17" x14ac:dyDescent="0.25">
      <c r="A893"/>
      <c r="B893"/>
      <c r="C893"/>
      <c r="D893" s="57"/>
      <c r="H893" s="57"/>
      <c r="I893" s="57"/>
      <c r="J893"/>
      <c r="K893"/>
      <c r="L893"/>
      <c r="M893"/>
      <c r="N893"/>
      <c r="O893"/>
      <c r="P893"/>
      <c r="Q893"/>
    </row>
    <row r="894" spans="1:17" x14ac:dyDescent="0.25">
      <c r="A894"/>
      <c r="B894"/>
      <c r="C894"/>
      <c r="D894" s="57"/>
      <c r="H894" s="57"/>
      <c r="I894" s="57"/>
      <c r="J894"/>
      <c r="K894"/>
      <c r="L894"/>
      <c r="M894"/>
      <c r="N894"/>
      <c r="O894"/>
      <c r="P894"/>
      <c r="Q894"/>
    </row>
    <row r="895" spans="1:17" x14ac:dyDescent="0.25">
      <c r="A895"/>
      <c r="B895"/>
      <c r="C895"/>
      <c r="D895" s="57"/>
      <c r="H895" s="57"/>
      <c r="I895" s="57"/>
      <c r="J895"/>
      <c r="K895"/>
      <c r="L895"/>
      <c r="M895"/>
      <c r="N895"/>
      <c r="O895"/>
      <c r="P895"/>
      <c r="Q895"/>
    </row>
    <row r="896" spans="1:17" x14ac:dyDescent="0.25">
      <c r="A896"/>
      <c r="B896"/>
      <c r="C896"/>
      <c r="D896" s="57"/>
      <c r="H896" s="57"/>
      <c r="I896" s="57"/>
      <c r="J896"/>
      <c r="K896"/>
      <c r="L896"/>
      <c r="M896"/>
      <c r="N896"/>
      <c r="O896"/>
      <c r="P896"/>
      <c r="Q896"/>
    </row>
    <row r="897" spans="1:17" x14ac:dyDescent="0.25">
      <c r="A897"/>
      <c r="B897"/>
      <c r="C897"/>
      <c r="D897" s="57"/>
      <c r="H897" s="57"/>
      <c r="I897" s="57"/>
      <c r="J897"/>
      <c r="K897"/>
      <c r="L897"/>
      <c r="M897"/>
      <c r="N897"/>
      <c r="O897"/>
      <c r="P897"/>
      <c r="Q897"/>
    </row>
    <row r="898" spans="1:17" x14ac:dyDescent="0.25">
      <c r="A898"/>
      <c r="B898"/>
      <c r="C898"/>
      <c r="D898" s="57"/>
      <c r="H898" s="57"/>
      <c r="I898" s="57"/>
      <c r="J898"/>
      <c r="K898"/>
      <c r="L898"/>
      <c r="M898"/>
      <c r="N898"/>
      <c r="O898"/>
      <c r="P898"/>
      <c r="Q898"/>
    </row>
    <row r="899" spans="1:17" x14ac:dyDescent="0.25">
      <c r="A899"/>
      <c r="B899"/>
      <c r="C899"/>
      <c r="D899" s="57"/>
      <c r="H899" s="57"/>
      <c r="I899" s="57"/>
      <c r="J899"/>
      <c r="K899"/>
      <c r="L899"/>
      <c r="M899"/>
      <c r="N899"/>
      <c r="O899"/>
      <c r="P899"/>
      <c r="Q899"/>
    </row>
    <row r="900" spans="1:17" x14ac:dyDescent="0.25">
      <c r="A900"/>
      <c r="B900"/>
      <c r="C900"/>
      <c r="D900" s="57"/>
      <c r="H900" s="57"/>
      <c r="I900" s="57"/>
      <c r="J900"/>
      <c r="K900"/>
      <c r="L900"/>
      <c r="M900"/>
      <c r="N900"/>
      <c r="O900"/>
      <c r="P900"/>
      <c r="Q900"/>
    </row>
    <row r="901" spans="1:17" x14ac:dyDescent="0.25">
      <c r="A901"/>
      <c r="B901"/>
      <c r="C901"/>
      <c r="D901" s="57"/>
      <c r="H901" s="57"/>
      <c r="I901" s="57"/>
      <c r="J901"/>
      <c r="K901"/>
      <c r="L901"/>
      <c r="M901"/>
      <c r="N901"/>
      <c r="O901"/>
      <c r="P901"/>
      <c r="Q901"/>
    </row>
    <row r="902" spans="1:17" x14ac:dyDescent="0.25">
      <c r="A902"/>
      <c r="B902"/>
      <c r="C902"/>
      <c r="D902" s="57"/>
      <c r="H902" s="57"/>
      <c r="I902" s="57"/>
      <c r="J902"/>
      <c r="K902"/>
      <c r="L902"/>
      <c r="M902"/>
      <c r="N902"/>
      <c r="O902"/>
      <c r="P902"/>
      <c r="Q902"/>
    </row>
    <row r="903" spans="1:17" x14ac:dyDescent="0.25">
      <c r="A903"/>
      <c r="B903"/>
      <c r="C903"/>
      <c r="D903" s="57"/>
      <c r="H903" s="57"/>
      <c r="I903" s="57"/>
      <c r="J903"/>
      <c r="K903"/>
      <c r="L903"/>
      <c r="M903"/>
      <c r="N903"/>
      <c r="O903"/>
      <c r="P903"/>
      <c r="Q903"/>
    </row>
    <row r="904" spans="1:17" x14ac:dyDescent="0.25">
      <c r="A904"/>
      <c r="B904"/>
      <c r="C904"/>
      <c r="D904" s="57"/>
      <c r="H904" s="57"/>
      <c r="I904" s="57"/>
      <c r="J904"/>
      <c r="K904"/>
      <c r="L904"/>
      <c r="M904"/>
      <c r="N904"/>
      <c r="O904"/>
      <c r="P904"/>
      <c r="Q904"/>
    </row>
    <row r="905" spans="1:17" x14ac:dyDescent="0.25">
      <c r="A905"/>
      <c r="B905"/>
      <c r="C905"/>
      <c r="D905" s="57"/>
      <c r="H905" s="57"/>
      <c r="I905" s="57"/>
      <c r="J905"/>
      <c r="K905"/>
      <c r="L905"/>
      <c r="M905"/>
      <c r="N905"/>
      <c r="O905"/>
      <c r="P905"/>
      <c r="Q905"/>
    </row>
    <row r="906" spans="1:17" x14ac:dyDescent="0.25">
      <c r="A906"/>
      <c r="B906"/>
      <c r="C906"/>
      <c r="D906" s="57"/>
      <c r="H906" s="57"/>
      <c r="I906" s="57"/>
      <c r="J906"/>
      <c r="K906"/>
      <c r="L906"/>
      <c r="M906"/>
      <c r="N906"/>
      <c r="O906"/>
      <c r="P906"/>
      <c r="Q906"/>
    </row>
    <row r="907" spans="1:17" x14ac:dyDescent="0.25">
      <c r="A907"/>
      <c r="B907"/>
      <c r="C907"/>
      <c r="D907" s="57"/>
      <c r="H907" s="57"/>
      <c r="I907" s="57"/>
      <c r="J907"/>
      <c r="K907"/>
      <c r="L907"/>
      <c r="M907"/>
      <c r="N907"/>
      <c r="O907"/>
      <c r="P907"/>
      <c r="Q907"/>
    </row>
    <row r="908" spans="1:17" x14ac:dyDescent="0.25">
      <c r="A908"/>
      <c r="B908"/>
      <c r="C908"/>
      <c r="D908" s="57"/>
      <c r="H908" s="57"/>
      <c r="I908" s="57"/>
      <c r="J908"/>
      <c r="K908"/>
      <c r="L908"/>
      <c r="M908"/>
      <c r="N908"/>
      <c r="O908"/>
      <c r="P908"/>
      <c r="Q908"/>
    </row>
    <row r="909" spans="1:17" x14ac:dyDescent="0.25">
      <c r="A909"/>
      <c r="B909"/>
      <c r="C909"/>
      <c r="D909" s="57"/>
      <c r="H909" s="57"/>
      <c r="I909" s="57"/>
      <c r="J909"/>
      <c r="K909"/>
      <c r="L909"/>
      <c r="M909"/>
      <c r="N909"/>
      <c r="O909"/>
      <c r="P909"/>
      <c r="Q909"/>
    </row>
    <row r="910" spans="1:17" x14ac:dyDescent="0.25">
      <c r="A910"/>
      <c r="B910"/>
      <c r="C910"/>
      <c r="D910" s="57"/>
      <c r="H910" s="57"/>
      <c r="I910" s="57"/>
      <c r="J910"/>
      <c r="K910"/>
      <c r="L910"/>
      <c r="M910"/>
      <c r="N910"/>
      <c r="O910"/>
      <c r="P910"/>
      <c r="Q910"/>
    </row>
    <row r="911" spans="1:17" x14ac:dyDescent="0.25">
      <c r="A911"/>
      <c r="B911"/>
      <c r="C911"/>
      <c r="D911" s="57"/>
      <c r="H911" s="57"/>
      <c r="I911" s="57"/>
      <c r="J911"/>
      <c r="K911"/>
      <c r="L911"/>
      <c r="M911"/>
      <c r="N911"/>
      <c r="O911"/>
      <c r="P911"/>
      <c r="Q911"/>
    </row>
    <row r="912" spans="1:17" x14ac:dyDescent="0.25">
      <c r="A912"/>
      <c r="B912"/>
      <c r="C912"/>
      <c r="D912" s="57"/>
      <c r="H912" s="57"/>
      <c r="I912" s="57"/>
      <c r="J912"/>
      <c r="K912"/>
      <c r="L912"/>
      <c r="M912"/>
      <c r="N912"/>
      <c r="O912"/>
      <c r="P912"/>
      <c r="Q912"/>
    </row>
    <row r="913" spans="1:17" x14ac:dyDescent="0.25">
      <c r="A913"/>
      <c r="B913"/>
      <c r="C913"/>
      <c r="D913" s="57"/>
      <c r="H913" s="57"/>
      <c r="I913" s="57"/>
      <c r="J913"/>
      <c r="K913"/>
      <c r="L913"/>
      <c r="M913"/>
      <c r="N913"/>
      <c r="O913"/>
      <c r="P913"/>
      <c r="Q913"/>
    </row>
    <row r="914" spans="1:17" x14ac:dyDescent="0.25">
      <c r="A914"/>
      <c r="B914"/>
      <c r="C914"/>
      <c r="D914" s="57"/>
      <c r="H914" s="57"/>
      <c r="I914" s="57"/>
      <c r="J914"/>
      <c r="K914"/>
      <c r="L914"/>
      <c r="M914"/>
      <c r="N914"/>
      <c r="O914"/>
      <c r="P914"/>
      <c r="Q914"/>
    </row>
    <row r="915" spans="1:17" x14ac:dyDescent="0.25">
      <c r="A915"/>
      <c r="B915"/>
      <c r="C915"/>
      <c r="D915" s="57"/>
      <c r="H915" s="57"/>
      <c r="I915" s="57"/>
      <c r="J915"/>
      <c r="K915"/>
      <c r="L915"/>
      <c r="M915"/>
      <c r="N915"/>
      <c r="O915"/>
      <c r="P915"/>
      <c r="Q915"/>
    </row>
    <row r="916" spans="1:17" x14ac:dyDescent="0.25">
      <c r="A916"/>
      <c r="B916"/>
      <c r="C916"/>
      <c r="D916" s="57"/>
      <c r="H916" s="57"/>
      <c r="I916" s="57"/>
      <c r="J916"/>
      <c r="K916"/>
      <c r="L916"/>
      <c r="M916"/>
      <c r="N916"/>
      <c r="O916"/>
      <c r="P916"/>
      <c r="Q916"/>
    </row>
    <row r="917" spans="1:17" x14ac:dyDescent="0.25">
      <c r="A917"/>
      <c r="B917"/>
      <c r="C917"/>
      <c r="D917" s="57"/>
      <c r="H917" s="57"/>
      <c r="I917" s="57"/>
      <c r="J917"/>
      <c r="K917"/>
      <c r="L917"/>
      <c r="M917"/>
      <c r="N917"/>
      <c r="O917"/>
      <c r="P917"/>
      <c r="Q917"/>
    </row>
    <row r="918" spans="1:17" x14ac:dyDescent="0.25">
      <c r="A918"/>
      <c r="B918"/>
      <c r="C918"/>
      <c r="D918" s="57"/>
      <c r="H918" s="57"/>
      <c r="I918" s="57"/>
      <c r="J918"/>
      <c r="K918"/>
      <c r="L918"/>
      <c r="M918"/>
      <c r="N918"/>
      <c r="O918"/>
      <c r="P918"/>
      <c r="Q918"/>
    </row>
    <row r="919" spans="1:17" x14ac:dyDescent="0.25">
      <c r="A919"/>
      <c r="B919"/>
      <c r="C919"/>
      <c r="D919" s="57"/>
      <c r="H919" s="57"/>
      <c r="I919" s="57"/>
      <c r="J919"/>
      <c r="K919"/>
      <c r="L919"/>
      <c r="M919"/>
      <c r="N919"/>
      <c r="O919"/>
      <c r="P919"/>
      <c r="Q919"/>
    </row>
    <row r="920" spans="1:17" x14ac:dyDescent="0.25">
      <c r="A920"/>
      <c r="B920"/>
      <c r="C920"/>
      <c r="D920" s="57"/>
      <c r="H920" s="57"/>
      <c r="I920" s="57"/>
      <c r="J920"/>
      <c r="K920"/>
      <c r="L920"/>
      <c r="M920"/>
      <c r="N920"/>
      <c r="O920"/>
      <c r="P920"/>
      <c r="Q920"/>
    </row>
    <row r="921" spans="1:17" x14ac:dyDescent="0.25">
      <c r="A921"/>
      <c r="B921"/>
      <c r="C921"/>
      <c r="D921" s="57"/>
      <c r="H921" s="57"/>
      <c r="I921" s="57"/>
      <c r="J921"/>
      <c r="K921"/>
      <c r="L921"/>
      <c r="M921"/>
      <c r="N921"/>
      <c r="O921"/>
      <c r="P921"/>
      <c r="Q921"/>
    </row>
    <row r="922" spans="1:17" x14ac:dyDescent="0.25">
      <c r="A922"/>
      <c r="B922"/>
      <c r="C922"/>
      <c r="D922" s="57"/>
      <c r="H922" s="57"/>
      <c r="I922" s="57"/>
      <c r="J922"/>
      <c r="K922"/>
      <c r="L922"/>
      <c r="M922"/>
      <c r="N922"/>
      <c r="O922"/>
      <c r="P922"/>
      <c r="Q922"/>
    </row>
    <row r="923" spans="1:17" x14ac:dyDescent="0.25">
      <c r="A923"/>
      <c r="B923"/>
      <c r="C923"/>
      <c r="D923" s="57"/>
      <c r="H923" s="57"/>
      <c r="I923" s="57"/>
      <c r="J923"/>
      <c r="K923"/>
      <c r="L923"/>
      <c r="M923"/>
      <c r="N923"/>
      <c r="O923"/>
      <c r="P923"/>
      <c r="Q923"/>
    </row>
    <row r="924" spans="1:17" x14ac:dyDescent="0.25">
      <c r="A924"/>
      <c r="B924"/>
      <c r="C924"/>
      <c r="D924" s="57"/>
      <c r="H924" s="57"/>
      <c r="I924" s="57"/>
      <c r="J924"/>
      <c r="K924"/>
      <c r="L924"/>
      <c r="M924"/>
      <c r="N924"/>
      <c r="O924"/>
      <c r="P924"/>
      <c r="Q924"/>
    </row>
    <row r="925" spans="1:17" x14ac:dyDescent="0.25">
      <c r="A925"/>
      <c r="B925"/>
      <c r="C925"/>
      <c r="D925" s="57"/>
      <c r="H925" s="57"/>
      <c r="I925" s="57"/>
      <c r="J925"/>
      <c r="K925"/>
      <c r="L925"/>
      <c r="M925"/>
      <c r="N925"/>
      <c r="O925"/>
      <c r="P925"/>
      <c r="Q925"/>
    </row>
    <row r="926" spans="1:17" x14ac:dyDescent="0.25">
      <c r="A926"/>
      <c r="B926"/>
      <c r="C926"/>
      <c r="D926" s="57"/>
      <c r="H926" s="57"/>
      <c r="I926" s="57"/>
      <c r="J926"/>
      <c r="K926"/>
      <c r="L926"/>
      <c r="M926"/>
      <c r="N926"/>
      <c r="O926"/>
      <c r="P926"/>
      <c r="Q926"/>
    </row>
    <row r="927" spans="1:17" x14ac:dyDescent="0.25">
      <c r="A927"/>
      <c r="B927"/>
      <c r="C927"/>
      <c r="D927" s="57"/>
      <c r="H927" s="57"/>
      <c r="I927" s="57"/>
      <c r="J927"/>
      <c r="K927"/>
      <c r="L927"/>
      <c r="M927"/>
      <c r="N927"/>
      <c r="O927"/>
      <c r="P927"/>
      <c r="Q927"/>
    </row>
    <row r="928" spans="1:17" x14ac:dyDescent="0.25">
      <c r="A928"/>
      <c r="B928"/>
      <c r="C928"/>
      <c r="D928" s="57"/>
      <c r="H928" s="57"/>
      <c r="I928" s="57"/>
      <c r="J928"/>
      <c r="K928"/>
      <c r="L928"/>
      <c r="M928"/>
      <c r="N928"/>
      <c r="O928"/>
      <c r="P928"/>
      <c r="Q928"/>
    </row>
    <row r="929" spans="1:17" x14ac:dyDescent="0.25">
      <c r="A929"/>
      <c r="B929"/>
      <c r="C929"/>
      <c r="D929" s="57"/>
      <c r="H929" s="57"/>
      <c r="I929" s="57"/>
      <c r="J929"/>
      <c r="K929"/>
      <c r="L929"/>
      <c r="M929"/>
      <c r="N929"/>
      <c r="O929"/>
      <c r="P929"/>
      <c r="Q929"/>
    </row>
    <row r="930" spans="1:17" x14ac:dyDescent="0.25">
      <c r="A930"/>
      <c r="B930"/>
      <c r="C930"/>
      <c r="D930" s="57"/>
      <c r="H930" s="57"/>
      <c r="I930" s="57"/>
      <c r="J930"/>
      <c r="K930"/>
      <c r="L930"/>
      <c r="M930"/>
      <c r="N930"/>
      <c r="O930"/>
      <c r="P930"/>
      <c r="Q930"/>
    </row>
    <row r="931" spans="1:17" x14ac:dyDescent="0.25">
      <c r="A931"/>
      <c r="B931"/>
      <c r="C931"/>
      <c r="D931" s="57"/>
      <c r="H931" s="57"/>
      <c r="I931" s="57"/>
      <c r="J931"/>
      <c r="K931"/>
      <c r="L931"/>
      <c r="M931"/>
      <c r="N931"/>
      <c r="O931"/>
      <c r="P931"/>
      <c r="Q931"/>
    </row>
    <row r="932" spans="1:17" x14ac:dyDescent="0.25">
      <c r="A932"/>
      <c r="B932"/>
      <c r="C932"/>
      <c r="D932" s="57"/>
      <c r="H932" s="57"/>
      <c r="I932" s="57"/>
      <c r="J932"/>
      <c r="K932"/>
      <c r="L932"/>
      <c r="M932"/>
      <c r="N932"/>
      <c r="O932"/>
      <c r="P932"/>
      <c r="Q932"/>
    </row>
    <row r="933" spans="1:17" x14ac:dyDescent="0.25">
      <c r="A933"/>
      <c r="B933"/>
      <c r="C933"/>
      <c r="D933" s="57"/>
      <c r="H933" s="57"/>
      <c r="I933" s="57"/>
      <c r="J933"/>
      <c r="K933"/>
      <c r="L933"/>
      <c r="M933"/>
      <c r="N933"/>
      <c r="O933"/>
      <c r="P933"/>
      <c r="Q933"/>
    </row>
    <row r="934" spans="1:17" x14ac:dyDescent="0.25">
      <c r="A934"/>
      <c r="B934"/>
      <c r="C934"/>
      <c r="D934" s="57"/>
      <c r="H934" s="57"/>
      <c r="I934" s="57"/>
      <c r="J934"/>
      <c r="K934"/>
      <c r="L934"/>
      <c r="M934"/>
      <c r="N934"/>
      <c r="O934"/>
      <c r="P934"/>
      <c r="Q934"/>
    </row>
    <row r="935" spans="1:17" x14ac:dyDescent="0.25">
      <c r="A935"/>
      <c r="B935"/>
      <c r="C935"/>
      <c r="D935" s="57"/>
      <c r="H935" s="57"/>
      <c r="I935" s="57"/>
      <c r="J935"/>
      <c r="K935"/>
      <c r="L935"/>
      <c r="M935"/>
      <c r="N935"/>
      <c r="O935"/>
      <c r="P935"/>
      <c r="Q935"/>
    </row>
    <row r="936" spans="1:17" x14ac:dyDescent="0.25">
      <c r="A936"/>
      <c r="B936"/>
      <c r="C936"/>
      <c r="D936" s="57"/>
      <c r="H936" s="57"/>
      <c r="I936" s="57"/>
      <c r="J936"/>
      <c r="K936"/>
      <c r="L936"/>
      <c r="M936"/>
      <c r="N936"/>
      <c r="O936"/>
      <c r="P936"/>
      <c r="Q936"/>
    </row>
    <row r="937" spans="1:17" x14ac:dyDescent="0.25">
      <c r="A937"/>
      <c r="B937"/>
      <c r="C937"/>
      <c r="D937" s="57"/>
      <c r="H937" s="57"/>
      <c r="I937" s="57"/>
      <c r="J937"/>
      <c r="K937"/>
      <c r="L937"/>
      <c r="M937"/>
      <c r="N937"/>
      <c r="O937"/>
      <c r="P937"/>
      <c r="Q937"/>
    </row>
    <row r="938" spans="1:17" x14ac:dyDescent="0.25">
      <c r="A938"/>
      <c r="B938"/>
      <c r="C938"/>
      <c r="D938" s="57"/>
      <c r="H938" s="57"/>
      <c r="I938" s="57"/>
      <c r="J938"/>
      <c r="K938"/>
      <c r="L938"/>
      <c r="M938"/>
      <c r="N938"/>
      <c r="O938"/>
      <c r="P938"/>
      <c r="Q938"/>
    </row>
    <row r="939" spans="1:17" x14ac:dyDescent="0.25">
      <c r="A939"/>
      <c r="B939"/>
      <c r="C939"/>
      <c r="D939" s="57"/>
      <c r="H939" s="57"/>
      <c r="I939" s="57"/>
      <c r="J939"/>
      <c r="K939"/>
      <c r="L939"/>
      <c r="M939"/>
      <c r="N939"/>
      <c r="O939"/>
      <c r="P939"/>
      <c r="Q939"/>
    </row>
    <row r="940" spans="1:17" x14ac:dyDescent="0.25">
      <c r="A940"/>
      <c r="B940"/>
      <c r="C940"/>
      <c r="D940" s="57"/>
      <c r="H940" s="57"/>
      <c r="I940" s="57"/>
      <c r="J940"/>
      <c r="K940"/>
      <c r="L940"/>
      <c r="M940"/>
      <c r="N940"/>
      <c r="O940"/>
      <c r="P940"/>
      <c r="Q940"/>
    </row>
    <row r="941" spans="1:17" x14ac:dyDescent="0.25">
      <c r="A941"/>
      <c r="B941"/>
      <c r="C941"/>
      <c r="D941" s="57"/>
      <c r="H941" s="57"/>
      <c r="I941" s="57"/>
      <c r="J941"/>
      <c r="K941"/>
      <c r="L941"/>
      <c r="M941"/>
      <c r="N941"/>
      <c r="O941"/>
      <c r="P941"/>
      <c r="Q941"/>
    </row>
    <row r="942" spans="1:17" x14ac:dyDescent="0.25">
      <c r="A942"/>
      <c r="B942"/>
      <c r="C942"/>
      <c r="D942" s="57"/>
      <c r="H942" s="57"/>
      <c r="I942" s="57"/>
      <c r="J942"/>
      <c r="K942"/>
      <c r="L942"/>
      <c r="M942"/>
      <c r="N942"/>
      <c r="O942"/>
      <c r="P942"/>
      <c r="Q942"/>
    </row>
    <row r="943" spans="1:17" x14ac:dyDescent="0.25">
      <c r="A943"/>
      <c r="B943"/>
      <c r="C943"/>
      <c r="D943" s="57"/>
      <c r="H943" s="57"/>
      <c r="I943" s="57"/>
      <c r="J943"/>
      <c r="K943"/>
      <c r="L943"/>
      <c r="M943"/>
      <c r="N943"/>
      <c r="O943"/>
      <c r="P943"/>
      <c r="Q943"/>
    </row>
    <row r="944" spans="1:17" x14ac:dyDescent="0.25">
      <c r="A944"/>
      <c r="B944"/>
      <c r="C944"/>
      <c r="D944" s="57"/>
      <c r="H944" s="57"/>
      <c r="I944" s="57"/>
      <c r="J944"/>
      <c r="K944"/>
      <c r="L944"/>
      <c r="M944"/>
      <c r="N944"/>
      <c r="O944"/>
      <c r="P944"/>
      <c r="Q944"/>
    </row>
    <row r="945" spans="1:17" x14ac:dyDescent="0.25">
      <c r="A945"/>
      <c r="B945"/>
      <c r="C945"/>
      <c r="D945" s="57"/>
      <c r="H945" s="57"/>
      <c r="I945" s="57"/>
      <c r="J945"/>
      <c r="K945"/>
      <c r="L945"/>
      <c r="M945"/>
      <c r="N945"/>
      <c r="O945"/>
      <c r="P945"/>
      <c r="Q945"/>
    </row>
    <row r="946" spans="1:17" x14ac:dyDescent="0.25">
      <c r="A946"/>
      <c r="B946"/>
      <c r="C946"/>
      <c r="D946" s="57"/>
      <c r="H946" s="57"/>
      <c r="I946" s="57"/>
      <c r="J946"/>
      <c r="K946"/>
      <c r="L946"/>
      <c r="M946"/>
      <c r="N946"/>
      <c r="O946"/>
      <c r="P946"/>
      <c r="Q946"/>
    </row>
    <row r="947" spans="1:17" x14ac:dyDescent="0.25">
      <c r="A947"/>
      <c r="B947"/>
      <c r="C947"/>
      <c r="D947" s="57"/>
      <c r="H947" s="57"/>
      <c r="I947" s="57"/>
      <c r="J947"/>
      <c r="K947"/>
      <c r="L947"/>
      <c r="M947"/>
      <c r="N947"/>
      <c r="O947"/>
      <c r="P947"/>
      <c r="Q947"/>
    </row>
    <row r="948" spans="1:17" x14ac:dyDescent="0.25">
      <c r="A948"/>
      <c r="B948"/>
      <c r="C948"/>
      <c r="D948" s="57"/>
      <c r="H948" s="57"/>
      <c r="I948" s="57"/>
      <c r="J948"/>
      <c r="K948"/>
      <c r="L948"/>
      <c r="M948"/>
      <c r="N948"/>
      <c r="O948"/>
      <c r="P948"/>
      <c r="Q948"/>
    </row>
    <row r="949" spans="1:17" x14ac:dyDescent="0.25">
      <c r="A949"/>
      <c r="B949"/>
      <c r="C949"/>
      <c r="D949" s="57"/>
      <c r="H949" s="57"/>
      <c r="I949" s="57"/>
      <c r="J949"/>
      <c r="K949"/>
      <c r="L949"/>
      <c r="M949"/>
      <c r="N949"/>
      <c r="O949"/>
      <c r="P949"/>
      <c r="Q949"/>
    </row>
    <row r="950" spans="1:17" x14ac:dyDescent="0.25">
      <c r="A950"/>
      <c r="B950"/>
      <c r="C950"/>
      <c r="D950" s="57"/>
      <c r="H950" s="57"/>
      <c r="I950" s="57"/>
      <c r="J950"/>
      <c r="K950"/>
      <c r="L950"/>
      <c r="M950"/>
      <c r="N950"/>
      <c r="O950"/>
      <c r="P950"/>
      <c r="Q950"/>
    </row>
    <row r="951" spans="1:17" x14ac:dyDescent="0.25">
      <c r="A951"/>
      <c r="B951"/>
      <c r="C951"/>
      <c r="D951" s="57"/>
      <c r="H951" s="57"/>
      <c r="I951" s="57"/>
      <c r="J951"/>
      <c r="K951"/>
      <c r="L951"/>
      <c r="M951"/>
      <c r="N951"/>
      <c r="O951"/>
      <c r="P951"/>
      <c r="Q951"/>
    </row>
    <row r="952" spans="1:17" x14ac:dyDescent="0.25">
      <c r="A952"/>
      <c r="B952"/>
      <c r="C952"/>
      <c r="D952" s="57"/>
      <c r="H952" s="57"/>
      <c r="I952" s="57"/>
      <c r="J952"/>
      <c r="K952"/>
      <c r="L952"/>
      <c r="M952"/>
      <c r="N952"/>
      <c r="O952"/>
      <c r="P952"/>
      <c r="Q952"/>
    </row>
    <row r="953" spans="1:17" x14ac:dyDescent="0.25">
      <c r="A953"/>
      <c r="B953"/>
      <c r="C953"/>
      <c r="D953" s="57"/>
      <c r="H953" s="57"/>
      <c r="I953" s="57"/>
      <c r="J953"/>
      <c r="K953"/>
      <c r="L953"/>
      <c r="M953"/>
      <c r="N953"/>
      <c r="O953"/>
      <c r="P953"/>
      <c r="Q953"/>
    </row>
    <row r="954" spans="1:17" x14ac:dyDescent="0.25">
      <c r="A954"/>
      <c r="B954"/>
      <c r="C954"/>
      <c r="D954" s="57"/>
      <c r="H954" s="57"/>
      <c r="I954" s="57"/>
      <c r="J954"/>
      <c r="K954"/>
      <c r="L954"/>
      <c r="M954"/>
      <c r="N954"/>
      <c r="O954"/>
      <c r="P954"/>
      <c r="Q954"/>
    </row>
    <row r="955" spans="1:17" x14ac:dyDescent="0.25">
      <c r="A955"/>
      <c r="B955"/>
      <c r="C955"/>
      <c r="D955" s="57"/>
      <c r="H955" s="57"/>
      <c r="I955" s="57"/>
      <c r="J955"/>
      <c r="K955"/>
      <c r="L955"/>
      <c r="M955"/>
      <c r="N955"/>
      <c r="O955"/>
      <c r="P955"/>
      <c r="Q955"/>
    </row>
    <row r="956" spans="1:17" x14ac:dyDescent="0.25">
      <c r="A956"/>
      <c r="B956"/>
      <c r="C956"/>
      <c r="D956" s="57"/>
      <c r="H956" s="57"/>
      <c r="I956" s="57"/>
      <c r="J956"/>
      <c r="K956"/>
      <c r="L956"/>
      <c r="M956"/>
      <c r="N956"/>
      <c r="O956"/>
      <c r="P956"/>
      <c r="Q956"/>
    </row>
    <row r="957" spans="1:17" x14ac:dyDescent="0.25">
      <c r="A957"/>
      <c r="B957"/>
      <c r="C957"/>
      <c r="D957" s="57"/>
      <c r="H957" s="57"/>
      <c r="I957" s="57"/>
      <c r="J957"/>
      <c r="K957"/>
      <c r="L957"/>
      <c r="M957"/>
      <c r="N957"/>
      <c r="O957"/>
      <c r="P957"/>
      <c r="Q957"/>
    </row>
    <row r="958" spans="1:17" x14ac:dyDescent="0.25">
      <c r="A958"/>
      <c r="B958"/>
      <c r="C958"/>
      <c r="D958" s="57"/>
      <c r="H958" s="57"/>
      <c r="I958" s="57"/>
      <c r="J958"/>
      <c r="K958"/>
      <c r="L958"/>
      <c r="M958"/>
      <c r="N958"/>
      <c r="O958"/>
      <c r="P958"/>
      <c r="Q958"/>
    </row>
    <row r="959" spans="1:17" x14ac:dyDescent="0.25">
      <c r="A959"/>
      <c r="B959"/>
      <c r="C959"/>
      <c r="D959" s="57"/>
      <c r="H959" s="57"/>
      <c r="I959" s="57"/>
      <c r="J959"/>
      <c r="K959"/>
      <c r="L959"/>
      <c r="M959"/>
      <c r="N959"/>
      <c r="O959"/>
      <c r="P959"/>
      <c r="Q959"/>
    </row>
    <row r="960" spans="1:17" x14ac:dyDescent="0.25">
      <c r="A960"/>
      <c r="B960"/>
      <c r="C960"/>
      <c r="D960" s="57"/>
      <c r="H960" s="57"/>
      <c r="I960" s="57"/>
      <c r="J960"/>
      <c r="K960"/>
      <c r="L960"/>
      <c r="M960"/>
      <c r="N960"/>
      <c r="O960"/>
      <c r="P960"/>
      <c r="Q960"/>
    </row>
    <row r="961" spans="1:17" x14ac:dyDescent="0.25">
      <c r="A961"/>
      <c r="B961"/>
      <c r="C961"/>
      <c r="D961" s="57"/>
      <c r="H961" s="57"/>
      <c r="I961" s="57"/>
      <c r="J961"/>
      <c r="K961"/>
      <c r="L961"/>
      <c r="M961"/>
      <c r="N961"/>
      <c r="O961"/>
      <c r="P961"/>
      <c r="Q961"/>
    </row>
    <row r="962" spans="1:17" x14ac:dyDescent="0.25">
      <c r="A962"/>
      <c r="B962"/>
      <c r="C962"/>
      <c r="D962" s="57"/>
      <c r="H962" s="57"/>
      <c r="I962" s="57"/>
      <c r="J962"/>
      <c r="K962"/>
      <c r="L962"/>
      <c r="M962"/>
      <c r="N962"/>
      <c r="O962"/>
      <c r="P962"/>
      <c r="Q962"/>
    </row>
    <row r="963" spans="1:17" x14ac:dyDescent="0.25">
      <c r="A963"/>
      <c r="B963"/>
      <c r="C963"/>
      <c r="D963" s="57"/>
      <c r="H963" s="57"/>
      <c r="I963" s="57"/>
      <c r="J963"/>
      <c r="K963"/>
      <c r="L963"/>
      <c r="M963"/>
      <c r="N963"/>
      <c r="O963"/>
      <c r="P963"/>
      <c r="Q963"/>
    </row>
    <row r="964" spans="1:17" x14ac:dyDescent="0.25">
      <c r="A964"/>
      <c r="B964"/>
      <c r="C964"/>
      <c r="D964" s="57"/>
      <c r="H964" s="57"/>
      <c r="I964" s="57"/>
      <c r="J964"/>
      <c r="K964"/>
      <c r="L964"/>
      <c r="M964"/>
      <c r="N964"/>
      <c r="O964"/>
      <c r="P964"/>
      <c r="Q964"/>
    </row>
    <row r="965" spans="1:17" x14ac:dyDescent="0.25">
      <c r="A965"/>
      <c r="B965"/>
      <c r="C965"/>
      <c r="D965" s="57"/>
      <c r="H965" s="57"/>
      <c r="I965" s="57"/>
      <c r="J965"/>
      <c r="K965"/>
      <c r="L965"/>
      <c r="M965"/>
      <c r="N965"/>
      <c r="O965"/>
      <c r="P965"/>
      <c r="Q965"/>
    </row>
    <row r="966" spans="1:17" x14ac:dyDescent="0.25">
      <c r="A966"/>
      <c r="B966"/>
      <c r="C966"/>
      <c r="D966" s="57"/>
      <c r="H966" s="57"/>
      <c r="I966" s="57"/>
      <c r="J966"/>
      <c r="K966"/>
      <c r="L966"/>
      <c r="M966"/>
      <c r="N966"/>
      <c r="O966"/>
      <c r="P966"/>
      <c r="Q966"/>
    </row>
    <row r="967" spans="1:17" x14ac:dyDescent="0.25">
      <c r="A967"/>
      <c r="B967"/>
      <c r="C967"/>
      <c r="D967" s="57"/>
      <c r="H967" s="57"/>
      <c r="I967" s="57"/>
      <c r="J967"/>
      <c r="K967"/>
      <c r="L967"/>
      <c r="M967"/>
      <c r="N967"/>
      <c r="O967"/>
      <c r="P967"/>
      <c r="Q967"/>
    </row>
    <row r="968" spans="1:17" x14ac:dyDescent="0.25">
      <c r="A968"/>
      <c r="B968"/>
      <c r="C968"/>
      <c r="D968" s="57"/>
      <c r="H968" s="57"/>
      <c r="I968" s="57"/>
      <c r="J968"/>
      <c r="K968"/>
      <c r="L968"/>
      <c r="M968"/>
      <c r="N968"/>
      <c r="O968"/>
      <c r="P968"/>
      <c r="Q968"/>
    </row>
    <row r="969" spans="1:17" x14ac:dyDescent="0.25">
      <c r="A969"/>
      <c r="B969"/>
      <c r="C969"/>
      <c r="D969" s="57"/>
      <c r="H969" s="57"/>
      <c r="I969" s="57"/>
      <c r="J969"/>
      <c r="K969"/>
      <c r="L969"/>
      <c r="M969"/>
      <c r="N969"/>
      <c r="O969"/>
      <c r="P969"/>
      <c r="Q969"/>
    </row>
    <row r="970" spans="1:17" x14ac:dyDescent="0.25">
      <c r="A970"/>
      <c r="B970"/>
      <c r="C970"/>
      <c r="D970" s="57"/>
      <c r="H970" s="57"/>
      <c r="I970" s="57"/>
      <c r="J970"/>
      <c r="K970"/>
      <c r="L970"/>
      <c r="M970"/>
      <c r="N970"/>
      <c r="O970"/>
      <c r="P970"/>
      <c r="Q970"/>
    </row>
    <row r="971" spans="1:17" x14ac:dyDescent="0.25">
      <c r="A971"/>
      <c r="B971"/>
      <c r="C971"/>
      <c r="D971" s="57"/>
      <c r="H971" s="57"/>
      <c r="I971" s="57"/>
      <c r="J971"/>
      <c r="K971"/>
      <c r="L971"/>
      <c r="M971"/>
      <c r="N971"/>
      <c r="O971"/>
      <c r="P971"/>
      <c r="Q971"/>
    </row>
    <row r="972" spans="1:17" x14ac:dyDescent="0.25">
      <c r="A972"/>
      <c r="B972"/>
      <c r="C972"/>
      <c r="D972" s="57"/>
      <c r="H972" s="57"/>
      <c r="I972" s="57"/>
      <c r="J972"/>
      <c r="K972"/>
      <c r="L972"/>
      <c r="M972"/>
      <c r="N972"/>
      <c r="O972"/>
      <c r="P972"/>
      <c r="Q972"/>
    </row>
    <row r="973" spans="1:17" x14ac:dyDescent="0.25">
      <c r="A973"/>
      <c r="B973"/>
      <c r="C973"/>
      <c r="D973" s="57"/>
      <c r="H973" s="57"/>
      <c r="I973" s="57"/>
      <c r="J973"/>
      <c r="K973"/>
      <c r="L973"/>
      <c r="M973"/>
      <c r="N973"/>
      <c r="O973"/>
      <c r="P973"/>
      <c r="Q973"/>
    </row>
    <row r="974" spans="1:17" x14ac:dyDescent="0.25">
      <c r="A974"/>
      <c r="B974"/>
      <c r="C974"/>
      <c r="D974" s="57"/>
      <c r="H974" s="57"/>
      <c r="I974" s="57"/>
      <c r="J974"/>
      <c r="K974"/>
      <c r="L974"/>
      <c r="M974"/>
      <c r="N974"/>
      <c r="O974"/>
      <c r="P974"/>
      <c r="Q974"/>
    </row>
    <row r="975" spans="1:17" x14ac:dyDescent="0.25">
      <c r="A975"/>
      <c r="B975"/>
      <c r="C975"/>
      <c r="D975" s="57"/>
      <c r="H975" s="57"/>
      <c r="I975" s="57"/>
      <c r="J975"/>
      <c r="K975"/>
      <c r="L975"/>
      <c r="M975"/>
      <c r="N975"/>
      <c r="O975"/>
      <c r="P975"/>
      <c r="Q975"/>
    </row>
    <row r="976" spans="1:17" x14ac:dyDescent="0.25">
      <c r="A976"/>
      <c r="B976"/>
      <c r="C976"/>
      <c r="D976" s="57"/>
      <c r="H976" s="57"/>
      <c r="I976" s="57"/>
      <c r="J976"/>
      <c r="K976"/>
      <c r="L976"/>
      <c r="M976"/>
      <c r="N976"/>
      <c r="O976"/>
      <c r="P976"/>
      <c r="Q976"/>
    </row>
    <row r="977" spans="1:17" x14ac:dyDescent="0.25">
      <c r="A977"/>
      <c r="B977"/>
      <c r="C977"/>
      <c r="D977" s="57"/>
      <c r="H977" s="57"/>
      <c r="I977" s="57"/>
      <c r="J977"/>
      <c r="K977"/>
      <c r="L977"/>
      <c r="M977"/>
      <c r="N977"/>
      <c r="O977"/>
      <c r="P977"/>
      <c r="Q977"/>
    </row>
    <row r="978" spans="1:17" x14ac:dyDescent="0.25">
      <c r="A978"/>
      <c r="B978"/>
      <c r="C978"/>
      <c r="D978" s="57"/>
      <c r="H978" s="57"/>
      <c r="I978" s="57"/>
      <c r="J978"/>
      <c r="K978"/>
      <c r="L978"/>
      <c r="M978"/>
      <c r="N978"/>
      <c r="O978"/>
      <c r="P978"/>
      <c r="Q978"/>
    </row>
    <row r="979" spans="1:17" x14ac:dyDescent="0.25">
      <c r="A979"/>
      <c r="B979"/>
      <c r="C979"/>
      <c r="D979" s="57"/>
      <c r="H979" s="57"/>
      <c r="I979" s="57"/>
      <c r="J979"/>
      <c r="K979"/>
      <c r="L979"/>
      <c r="M979"/>
      <c r="N979"/>
      <c r="O979"/>
      <c r="P979"/>
      <c r="Q979"/>
    </row>
    <row r="980" spans="1:17" x14ac:dyDescent="0.25">
      <c r="A980"/>
      <c r="B980"/>
      <c r="C980"/>
      <c r="D980" s="57"/>
      <c r="H980" s="57"/>
      <c r="I980" s="57"/>
      <c r="J980"/>
      <c r="K980"/>
      <c r="L980"/>
      <c r="M980"/>
      <c r="N980"/>
      <c r="O980"/>
      <c r="P980"/>
      <c r="Q980"/>
    </row>
    <row r="981" spans="1:17" x14ac:dyDescent="0.25">
      <c r="A981"/>
      <c r="B981"/>
      <c r="C981"/>
      <c r="D981" s="57"/>
      <c r="H981" s="57"/>
      <c r="I981" s="57"/>
      <c r="J981"/>
      <c r="K981"/>
      <c r="L981"/>
      <c r="M981"/>
      <c r="N981"/>
      <c r="O981"/>
      <c r="P981"/>
      <c r="Q981"/>
    </row>
    <row r="982" spans="1:17" x14ac:dyDescent="0.25">
      <c r="A982"/>
      <c r="B982"/>
      <c r="C982"/>
      <c r="D982" s="57"/>
      <c r="H982" s="57"/>
      <c r="I982" s="57"/>
      <c r="J982"/>
      <c r="K982"/>
      <c r="L982"/>
      <c r="M982"/>
      <c r="N982"/>
      <c r="O982"/>
      <c r="P982"/>
      <c r="Q982"/>
    </row>
    <row r="983" spans="1:17" x14ac:dyDescent="0.25">
      <c r="A983"/>
      <c r="B983"/>
      <c r="C983"/>
      <c r="D983" s="57"/>
      <c r="H983" s="57"/>
      <c r="I983" s="57"/>
      <c r="J983"/>
      <c r="K983"/>
      <c r="L983"/>
      <c r="M983"/>
      <c r="N983"/>
      <c r="O983"/>
      <c r="P983"/>
      <c r="Q983"/>
    </row>
    <row r="984" spans="1:17" x14ac:dyDescent="0.25">
      <c r="A984"/>
      <c r="B984"/>
      <c r="C984"/>
      <c r="D984" s="57"/>
      <c r="H984" s="57"/>
      <c r="I984" s="57"/>
      <c r="J984"/>
      <c r="K984"/>
      <c r="L984"/>
      <c r="M984"/>
      <c r="N984"/>
      <c r="O984"/>
      <c r="P984"/>
      <c r="Q984"/>
    </row>
    <row r="985" spans="1:17" x14ac:dyDescent="0.25">
      <c r="A985"/>
      <c r="B985"/>
      <c r="C985"/>
      <c r="D985" s="57"/>
      <c r="H985" s="57"/>
      <c r="I985" s="57"/>
      <c r="J985"/>
      <c r="K985"/>
      <c r="L985"/>
      <c r="M985"/>
      <c r="N985"/>
      <c r="O985"/>
      <c r="P985"/>
      <c r="Q985"/>
    </row>
    <row r="986" spans="1:17" x14ac:dyDescent="0.25">
      <c r="A986"/>
      <c r="B986"/>
      <c r="C986"/>
      <c r="D986" s="57"/>
      <c r="H986" s="57"/>
      <c r="I986" s="57"/>
      <c r="J986"/>
      <c r="K986"/>
      <c r="L986"/>
      <c r="M986"/>
      <c r="N986"/>
      <c r="O986"/>
      <c r="P986"/>
      <c r="Q986"/>
    </row>
    <row r="987" spans="1:17" x14ac:dyDescent="0.25">
      <c r="A987"/>
      <c r="B987"/>
      <c r="C987"/>
      <c r="D987" s="57"/>
      <c r="H987" s="57"/>
      <c r="I987" s="57"/>
      <c r="J987"/>
      <c r="K987"/>
      <c r="L987"/>
      <c r="M987"/>
      <c r="N987"/>
      <c r="O987"/>
      <c r="P987"/>
      <c r="Q987"/>
    </row>
    <row r="988" spans="1:17" x14ac:dyDescent="0.25">
      <c r="A988"/>
      <c r="B988"/>
      <c r="C988"/>
      <c r="D988" s="57"/>
      <c r="H988" s="57"/>
      <c r="I988" s="57"/>
      <c r="J988"/>
      <c r="K988"/>
      <c r="L988"/>
      <c r="M988"/>
      <c r="N988"/>
      <c r="O988"/>
      <c r="P988"/>
      <c r="Q988"/>
    </row>
    <row r="989" spans="1:17" x14ac:dyDescent="0.25">
      <c r="A989"/>
      <c r="B989"/>
      <c r="C989"/>
      <c r="D989" s="57"/>
      <c r="H989" s="57"/>
      <c r="I989" s="57"/>
      <c r="J989"/>
      <c r="K989"/>
      <c r="L989"/>
      <c r="M989"/>
      <c r="N989"/>
      <c r="O989"/>
      <c r="P989"/>
      <c r="Q989"/>
    </row>
    <row r="990" spans="1:17" x14ac:dyDescent="0.25">
      <c r="A990"/>
      <c r="B990"/>
      <c r="C990"/>
      <c r="D990" s="57"/>
      <c r="H990" s="57"/>
      <c r="I990" s="57"/>
      <c r="J990"/>
      <c r="K990"/>
      <c r="L990"/>
      <c r="M990"/>
      <c r="N990"/>
      <c r="O990"/>
      <c r="P990"/>
      <c r="Q990"/>
    </row>
    <row r="991" spans="1:17" x14ac:dyDescent="0.25">
      <c r="A991"/>
      <c r="B991"/>
      <c r="C991"/>
      <c r="D991" s="57"/>
      <c r="H991" s="57"/>
      <c r="I991" s="57"/>
      <c r="J991"/>
      <c r="K991"/>
      <c r="L991"/>
      <c r="M991"/>
      <c r="N991"/>
      <c r="O991"/>
      <c r="P991"/>
      <c r="Q991"/>
    </row>
    <row r="992" spans="1:17" x14ac:dyDescent="0.25">
      <c r="A992"/>
      <c r="B992"/>
      <c r="C992"/>
      <c r="D992" s="57"/>
      <c r="H992" s="57"/>
      <c r="I992" s="57"/>
      <c r="J992"/>
      <c r="K992"/>
      <c r="L992"/>
      <c r="M992"/>
      <c r="N992"/>
      <c r="O992"/>
      <c r="P992"/>
      <c r="Q992"/>
    </row>
    <row r="993" spans="1:17" x14ac:dyDescent="0.25">
      <c r="A993"/>
      <c r="B993"/>
      <c r="C993"/>
      <c r="D993" s="57"/>
      <c r="H993" s="57"/>
      <c r="I993" s="57"/>
      <c r="J993"/>
      <c r="K993"/>
      <c r="L993"/>
      <c r="M993"/>
      <c r="N993"/>
      <c r="O993"/>
      <c r="P993"/>
      <c r="Q993"/>
    </row>
    <row r="994" spans="1:17" x14ac:dyDescent="0.25">
      <c r="A994"/>
      <c r="B994"/>
      <c r="C994"/>
      <c r="D994" s="57"/>
      <c r="H994" s="57"/>
      <c r="I994" s="57"/>
      <c r="J994"/>
      <c r="K994"/>
      <c r="L994"/>
      <c r="M994"/>
      <c r="N994"/>
      <c r="O994"/>
      <c r="P994"/>
      <c r="Q994"/>
    </row>
    <row r="995" spans="1:17" x14ac:dyDescent="0.25">
      <c r="A995"/>
      <c r="B995"/>
      <c r="C995"/>
      <c r="D995" s="57"/>
      <c r="H995" s="57"/>
      <c r="I995" s="57"/>
      <c r="J995"/>
      <c r="K995"/>
      <c r="L995"/>
      <c r="M995"/>
      <c r="N995"/>
      <c r="O995"/>
      <c r="P995"/>
      <c r="Q995"/>
    </row>
    <row r="996" spans="1:17" x14ac:dyDescent="0.25">
      <c r="A996"/>
      <c r="B996"/>
      <c r="C996"/>
      <c r="D996" s="57"/>
      <c r="H996" s="57"/>
      <c r="I996" s="57"/>
      <c r="J996"/>
      <c r="K996"/>
      <c r="L996"/>
      <c r="M996"/>
      <c r="N996"/>
      <c r="O996"/>
      <c r="P996"/>
      <c r="Q996"/>
    </row>
    <row r="997" spans="1:17" x14ac:dyDescent="0.25">
      <c r="A997"/>
      <c r="B997"/>
      <c r="C997"/>
      <c r="D997" s="57"/>
      <c r="H997" s="57"/>
      <c r="I997" s="57"/>
      <c r="J997"/>
      <c r="K997"/>
      <c r="L997"/>
      <c r="M997"/>
      <c r="N997"/>
      <c r="O997"/>
      <c r="P997"/>
      <c r="Q997"/>
    </row>
    <row r="998" spans="1:17" x14ac:dyDescent="0.25">
      <c r="A998"/>
      <c r="B998"/>
      <c r="C998"/>
      <c r="D998" s="57"/>
      <c r="H998" s="57"/>
      <c r="I998" s="57"/>
      <c r="J998"/>
      <c r="K998"/>
      <c r="L998"/>
      <c r="M998"/>
      <c r="N998"/>
      <c r="O998"/>
      <c r="P998"/>
      <c r="Q998"/>
    </row>
    <row r="999" spans="1:17" x14ac:dyDescent="0.25">
      <c r="A999"/>
      <c r="B999"/>
      <c r="C999"/>
      <c r="D999" s="57"/>
      <c r="H999" s="57"/>
      <c r="I999" s="57"/>
      <c r="J999"/>
      <c r="K999"/>
      <c r="L999"/>
      <c r="M999"/>
      <c r="N999"/>
      <c r="O999"/>
      <c r="P999"/>
      <c r="Q999"/>
    </row>
    <row r="1000" spans="1:17" x14ac:dyDescent="0.25">
      <c r="A1000"/>
      <c r="B1000"/>
      <c r="C1000"/>
      <c r="D1000" s="57"/>
      <c r="H1000" s="57"/>
      <c r="I1000" s="57"/>
      <c r="J1000"/>
      <c r="K1000"/>
      <c r="L1000"/>
      <c r="M1000"/>
      <c r="N1000"/>
      <c r="O1000"/>
      <c r="P1000"/>
      <c r="Q1000"/>
    </row>
    <row r="1001" spans="1:17" x14ac:dyDescent="0.25">
      <c r="A1001"/>
      <c r="B1001"/>
      <c r="C1001"/>
      <c r="D1001" s="57"/>
      <c r="H1001" s="57"/>
      <c r="I1001" s="57"/>
      <c r="J1001"/>
      <c r="K1001"/>
      <c r="L1001"/>
      <c r="M1001"/>
      <c r="N1001"/>
      <c r="O1001"/>
      <c r="P1001"/>
      <c r="Q1001"/>
    </row>
    <row r="1002" spans="1:17" x14ac:dyDescent="0.25">
      <c r="A1002"/>
      <c r="B1002"/>
      <c r="C1002"/>
      <c r="D1002" s="57"/>
      <c r="H1002" s="57"/>
      <c r="I1002" s="57"/>
      <c r="J1002"/>
      <c r="K1002"/>
      <c r="L1002"/>
      <c r="M1002"/>
      <c r="N1002"/>
      <c r="O1002"/>
      <c r="P1002"/>
      <c r="Q1002"/>
    </row>
    <row r="1003" spans="1:17" x14ac:dyDescent="0.25">
      <c r="A1003"/>
      <c r="B1003"/>
      <c r="C1003"/>
      <c r="D1003" s="57"/>
      <c r="H1003" s="57"/>
      <c r="I1003" s="57"/>
      <c r="J1003"/>
      <c r="K1003"/>
      <c r="L1003"/>
      <c r="M1003"/>
      <c r="N1003"/>
      <c r="O1003"/>
      <c r="P1003"/>
      <c r="Q1003"/>
    </row>
    <row r="1004" spans="1:17" x14ac:dyDescent="0.25">
      <c r="A1004"/>
      <c r="B1004"/>
      <c r="C1004"/>
      <c r="D1004" s="57"/>
      <c r="H1004" s="57"/>
      <c r="I1004" s="57"/>
      <c r="J1004"/>
      <c r="K1004"/>
      <c r="L1004"/>
      <c r="M1004"/>
      <c r="N1004"/>
      <c r="O1004"/>
      <c r="P1004"/>
      <c r="Q1004"/>
    </row>
    <row r="1005" spans="1:17" x14ac:dyDescent="0.25">
      <c r="A1005"/>
      <c r="B1005"/>
      <c r="C1005"/>
      <c r="D1005" s="57"/>
      <c r="H1005" s="57"/>
      <c r="I1005" s="57"/>
      <c r="J1005"/>
      <c r="K1005"/>
      <c r="L1005"/>
      <c r="M1005"/>
      <c r="N1005"/>
      <c r="O1005"/>
      <c r="P1005"/>
      <c r="Q1005"/>
    </row>
    <row r="1006" spans="1:17" x14ac:dyDescent="0.25">
      <c r="A1006"/>
      <c r="B1006"/>
      <c r="C1006"/>
      <c r="D1006" s="57"/>
      <c r="H1006" s="57"/>
      <c r="I1006" s="57"/>
      <c r="J1006"/>
      <c r="K1006"/>
      <c r="L1006"/>
      <c r="M1006"/>
      <c r="N1006"/>
      <c r="O1006"/>
      <c r="P1006"/>
      <c r="Q1006"/>
    </row>
    <row r="1007" spans="1:17" x14ac:dyDescent="0.25">
      <c r="A1007"/>
      <c r="B1007"/>
      <c r="C1007"/>
      <c r="D1007" s="57"/>
      <c r="H1007" s="57"/>
      <c r="I1007" s="57"/>
      <c r="J1007"/>
      <c r="K1007"/>
      <c r="L1007"/>
      <c r="M1007"/>
      <c r="N1007"/>
      <c r="O1007"/>
      <c r="P1007"/>
      <c r="Q1007"/>
    </row>
    <row r="1008" spans="1:17" x14ac:dyDescent="0.25">
      <c r="A1008"/>
      <c r="B1008"/>
      <c r="C1008"/>
      <c r="D1008" s="57"/>
      <c r="H1008" s="57"/>
      <c r="I1008" s="57"/>
      <c r="J1008"/>
      <c r="K1008"/>
      <c r="L1008"/>
      <c r="M1008"/>
      <c r="N1008"/>
      <c r="O1008"/>
      <c r="P1008"/>
      <c r="Q1008"/>
    </row>
    <row r="1009" spans="1:17" x14ac:dyDescent="0.25">
      <c r="A1009"/>
      <c r="B1009"/>
      <c r="C1009"/>
      <c r="D1009" s="57"/>
      <c r="H1009" s="57"/>
      <c r="I1009" s="57"/>
      <c r="J1009"/>
      <c r="K1009"/>
      <c r="L1009"/>
      <c r="M1009"/>
      <c r="N1009"/>
      <c r="O1009"/>
      <c r="P1009"/>
      <c r="Q1009"/>
    </row>
    <row r="1010" spans="1:17" x14ac:dyDescent="0.25">
      <c r="A1010"/>
      <c r="B1010"/>
      <c r="C1010"/>
      <c r="D1010" s="57"/>
      <c r="H1010" s="57"/>
      <c r="I1010" s="57"/>
      <c r="J1010"/>
      <c r="K1010"/>
      <c r="L1010"/>
      <c r="M1010"/>
      <c r="N1010"/>
      <c r="O1010"/>
      <c r="P1010"/>
      <c r="Q1010"/>
    </row>
    <row r="1011" spans="1:17" x14ac:dyDescent="0.25">
      <c r="A1011"/>
      <c r="B1011"/>
      <c r="C1011"/>
      <c r="D1011" s="57"/>
      <c r="H1011" s="57"/>
      <c r="I1011" s="57"/>
      <c r="J1011"/>
      <c r="K1011"/>
      <c r="L1011"/>
      <c r="M1011"/>
      <c r="N1011"/>
      <c r="O1011"/>
      <c r="P1011"/>
      <c r="Q1011"/>
    </row>
    <row r="1012" spans="1:17" x14ac:dyDescent="0.25">
      <c r="A1012"/>
      <c r="B1012"/>
      <c r="C1012"/>
      <c r="D1012" s="57"/>
      <c r="H1012" s="57"/>
      <c r="I1012" s="57"/>
      <c r="J1012"/>
      <c r="K1012"/>
      <c r="L1012"/>
      <c r="M1012"/>
      <c r="N1012"/>
      <c r="O1012"/>
      <c r="P1012"/>
      <c r="Q1012"/>
    </row>
    <row r="1013" spans="1:17" x14ac:dyDescent="0.25">
      <c r="A1013"/>
      <c r="B1013"/>
      <c r="C1013"/>
      <c r="D1013" s="57"/>
      <c r="H1013" s="57"/>
      <c r="I1013" s="57"/>
      <c r="J1013"/>
      <c r="K1013"/>
      <c r="L1013"/>
      <c r="M1013"/>
      <c r="N1013"/>
      <c r="O1013"/>
      <c r="P1013"/>
      <c r="Q1013"/>
    </row>
    <row r="1014" spans="1:17" x14ac:dyDescent="0.25">
      <c r="A1014"/>
      <c r="B1014"/>
      <c r="C1014"/>
      <c r="D1014" s="57"/>
      <c r="H1014" s="57"/>
      <c r="I1014" s="57"/>
      <c r="J1014"/>
      <c r="K1014"/>
      <c r="L1014"/>
      <c r="M1014"/>
      <c r="N1014"/>
      <c r="O1014"/>
      <c r="P1014"/>
      <c r="Q1014"/>
    </row>
    <row r="1015" spans="1:17" x14ac:dyDescent="0.25">
      <c r="A1015"/>
      <c r="B1015"/>
      <c r="C1015"/>
      <c r="D1015" s="57"/>
      <c r="H1015" s="57"/>
      <c r="I1015" s="57"/>
      <c r="J1015"/>
      <c r="K1015"/>
      <c r="L1015"/>
      <c r="M1015"/>
      <c r="N1015"/>
      <c r="O1015"/>
      <c r="P1015"/>
      <c r="Q1015"/>
    </row>
    <row r="1016" spans="1:17" x14ac:dyDescent="0.25">
      <c r="A1016"/>
      <c r="B1016"/>
      <c r="C1016"/>
      <c r="D1016" s="57"/>
      <c r="H1016" s="57"/>
      <c r="I1016" s="57"/>
      <c r="J1016"/>
      <c r="K1016"/>
      <c r="L1016"/>
      <c r="M1016"/>
      <c r="N1016"/>
      <c r="O1016"/>
      <c r="P1016"/>
      <c r="Q1016"/>
    </row>
    <row r="1017" spans="1:17" x14ac:dyDescent="0.25">
      <c r="A1017"/>
      <c r="B1017"/>
      <c r="C1017"/>
      <c r="D1017" s="57"/>
      <c r="H1017" s="57"/>
      <c r="I1017" s="57"/>
      <c r="J1017"/>
      <c r="K1017"/>
      <c r="L1017"/>
      <c r="M1017"/>
      <c r="N1017"/>
      <c r="O1017"/>
      <c r="P1017"/>
      <c r="Q1017"/>
    </row>
    <row r="1018" spans="1:17" x14ac:dyDescent="0.25">
      <c r="A1018"/>
      <c r="B1018"/>
      <c r="C1018"/>
      <c r="D1018" s="57"/>
      <c r="H1018" s="57"/>
      <c r="I1018" s="57"/>
      <c r="J1018"/>
      <c r="K1018"/>
      <c r="L1018"/>
      <c r="M1018"/>
      <c r="N1018"/>
      <c r="O1018"/>
      <c r="P1018"/>
      <c r="Q1018"/>
    </row>
    <row r="1019" spans="1:17" x14ac:dyDescent="0.25">
      <c r="A1019"/>
      <c r="B1019"/>
      <c r="C1019"/>
      <c r="D1019" s="57"/>
      <c r="H1019" s="57"/>
      <c r="I1019" s="57"/>
      <c r="J1019"/>
      <c r="K1019"/>
      <c r="L1019"/>
      <c r="M1019"/>
      <c r="N1019"/>
      <c r="O1019"/>
      <c r="P1019"/>
      <c r="Q1019"/>
    </row>
    <row r="1020" spans="1:17" x14ac:dyDescent="0.25">
      <c r="A1020"/>
      <c r="B1020"/>
      <c r="C1020"/>
      <c r="D1020" s="57"/>
      <c r="H1020" s="57"/>
      <c r="I1020" s="57"/>
      <c r="J1020"/>
      <c r="K1020"/>
      <c r="L1020"/>
      <c r="M1020"/>
      <c r="N1020"/>
      <c r="O1020"/>
      <c r="P1020"/>
      <c r="Q1020"/>
    </row>
    <row r="1021" spans="1:17" x14ac:dyDescent="0.25">
      <c r="A1021"/>
      <c r="B1021"/>
      <c r="C1021"/>
      <c r="D1021" s="57"/>
      <c r="H1021" s="57"/>
      <c r="I1021" s="57"/>
      <c r="J1021"/>
      <c r="K1021"/>
      <c r="L1021"/>
      <c r="M1021"/>
      <c r="N1021"/>
      <c r="O1021"/>
      <c r="P1021"/>
      <c r="Q1021"/>
    </row>
    <row r="1022" spans="1:17" x14ac:dyDescent="0.25">
      <c r="A1022"/>
      <c r="B1022"/>
      <c r="C1022"/>
      <c r="D1022" s="57"/>
      <c r="H1022" s="57"/>
      <c r="I1022" s="57"/>
      <c r="J1022"/>
      <c r="K1022"/>
      <c r="L1022"/>
      <c r="M1022"/>
      <c r="N1022"/>
      <c r="O1022"/>
      <c r="P1022"/>
      <c r="Q1022"/>
    </row>
    <row r="1023" spans="1:17" x14ac:dyDescent="0.25">
      <c r="A1023"/>
      <c r="B1023"/>
      <c r="C1023"/>
      <c r="D1023" s="57"/>
      <c r="H1023" s="57"/>
      <c r="I1023" s="57"/>
      <c r="J1023"/>
      <c r="K1023"/>
      <c r="L1023"/>
      <c r="M1023"/>
      <c r="N1023"/>
      <c r="O1023"/>
      <c r="P1023"/>
      <c r="Q1023"/>
    </row>
    <row r="1024" spans="1:17" x14ac:dyDescent="0.25">
      <c r="A1024"/>
      <c r="B1024"/>
      <c r="C1024"/>
      <c r="D1024" s="57"/>
      <c r="H1024" s="57"/>
      <c r="I1024" s="57"/>
      <c r="J1024"/>
      <c r="K1024"/>
      <c r="L1024"/>
      <c r="M1024"/>
      <c r="N1024"/>
      <c r="O1024"/>
      <c r="P1024"/>
      <c r="Q1024"/>
    </row>
    <row r="1025" spans="1:17" x14ac:dyDescent="0.25">
      <c r="A1025"/>
      <c r="B1025"/>
      <c r="C1025"/>
      <c r="D1025" s="57"/>
      <c r="H1025" s="57"/>
      <c r="I1025" s="57"/>
      <c r="J1025"/>
      <c r="K1025"/>
      <c r="L1025"/>
      <c r="M1025"/>
      <c r="N1025"/>
      <c r="O1025"/>
      <c r="P1025"/>
      <c r="Q1025"/>
    </row>
    <row r="1026" spans="1:17" x14ac:dyDescent="0.25">
      <c r="A1026"/>
      <c r="B1026"/>
      <c r="C1026"/>
      <c r="D1026" s="57"/>
      <c r="H1026" s="57"/>
      <c r="I1026" s="57"/>
      <c r="J1026"/>
      <c r="K1026"/>
      <c r="L1026"/>
      <c r="M1026"/>
      <c r="N1026"/>
      <c r="O1026"/>
      <c r="P1026"/>
      <c r="Q1026"/>
    </row>
    <row r="1027" spans="1:17" x14ac:dyDescent="0.25">
      <c r="A1027"/>
      <c r="B1027"/>
      <c r="C1027"/>
      <c r="D1027" s="57"/>
      <c r="H1027" s="57"/>
      <c r="I1027" s="57"/>
      <c r="J1027"/>
      <c r="K1027"/>
      <c r="L1027"/>
      <c r="M1027"/>
      <c r="N1027"/>
      <c r="O1027"/>
      <c r="P1027"/>
      <c r="Q1027"/>
    </row>
    <row r="1028" spans="1:17" x14ac:dyDescent="0.25">
      <c r="A1028"/>
      <c r="B1028"/>
      <c r="C1028"/>
      <c r="D1028" s="57"/>
      <c r="H1028" s="57"/>
      <c r="I1028" s="57"/>
      <c r="J1028"/>
      <c r="K1028"/>
      <c r="L1028"/>
      <c r="M1028"/>
      <c r="N1028"/>
      <c r="O1028"/>
      <c r="P1028"/>
      <c r="Q1028"/>
    </row>
    <row r="1029" spans="1:17" x14ac:dyDescent="0.25">
      <c r="A1029"/>
      <c r="B1029"/>
      <c r="C1029"/>
      <c r="D1029" s="57"/>
      <c r="H1029" s="57"/>
      <c r="I1029" s="57"/>
      <c r="J1029"/>
      <c r="K1029"/>
      <c r="L1029"/>
      <c r="M1029"/>
      <c r="N1029"/>
      <c r="O1029"/>
      <c r="P1029"/>
      <c r="Q1029"/>
    </row>
    <row r="1030" spans="1:17" x14ac:dyDescent="0.25">
      <c r="A1030"/>
      <c r="B1030"/>
      <c r="C1030"/>
      <c r="D1030" s="57"/>
      <c r="H1030" s="57"/>
      <c r="I1030" s="57"/>
      <c r="J1030"/>
      <c r="K1030"/>
      <c r="L1030"/>
      <c r="M1030"/>
      <c r="N1030"/>
      <c r="O1030"/>
      <c r="P1030"/>
      <c r="Q1030"/>
    </row>
    <row r="1031" spans="1:17" x14ac:dyDescent="0.25">
      <c r="A1031"/>
      <c r="B1031"/>
      <c r="C1031"/>
      <c r="D1031" s="57"/>
      <c r="H1031" s="57"/>
      <c r="I1031" s="57"/>
      <c r="J1031"/>
      <c r="K1031"/>
      <c r="L1031"/>
      <c r="M1031"/>
      <c r="N1031"/>
      <c r="O1031"/>
      <c r="P1031"/>
      <c r="Q1031"/>
    </row>
    <row r="1032" spans="1:17" x14ac:dyDescent="0.25">
      <c r="A1032"/>
      <c r="B1032"/>
      <c r="C1032"/>
      <c r="D1032" s="57"/>
      <c r="H1032" s="57"/>
      <c r="I1032" s="57"/>
      <c r="J1032"/>
      <c r="K1032"/>
      <c r="L1032"/>
      <c r="M1032"/>
      <c r="N1032"/>
      <c r="O1032"/>
      <c r="P1032"/>
      <c r="Q1032"/>
    </row>
    <row r="1033" spans="1:17" x14ac:dyDescent="0.25">
      <c r="A1033"/>
      <c r="B1033"/>
      <c r="C1033"/>
      <c r="D1033" s="57"/>
      <c r="H1033" s="57"/>
      <c r="I1033" s="57"/>
      <c r="J1033"/>
      <c r="K1033"/>
      <c r="L1033"/>
      <c r="M1033"/>
      <c r="N1033"/>
      <c r="O1033"/>
      <c r="P1033"/>
      <c r="Q1033"/>
    </row>
    <row r="1034" spans="1:17" x14ac:dyDescent="0.25">
      <c r="A1034"/>
      <c r="B1034"/>
      <c r="C1034"/>
      <c r="D1034" s="57"/>
      <c r="H1034" s="57"/>
      <c r="I1034" s="57"/>
      <c r="J1034"/>
      <c r="K1034"/>
      <c r="L1034"/>
      <c r="M1034"/>
      <c r="N1034"/>
      <c r="O1034"/>
      <c r="P1034"/>
      <c r="Q1034"/>
    </row>
    <row r="1035" spans="1:17" x14ac:dyDescent="0.25">
      <c r="A1035"/>
      <c r="B1035"/>
      <c r="C1035"/>
      <c r="D1035" s="57"/>
      <c r="H1035" s="57"/>
      <c r="I1035" s="57"/>
      <c r="J1035"/>
      <c r="K1035"/>
      <c r="L1035"/>
      <c r="M1035"/>
      <c r="N1035"/>
      <c r="O1035"/>
      <c r="P1035"/>
      <c r="Q1035"/>
    </row>
    <row r="1036" spans="1:17" x14ac:dyDescent="0.25">
      <c r="A1036"/>
      <c r="B1036"/>
      <c r="C1036"/>
      <c r="D1036" s="57"/>
      <c r="H1036" s="57"/>
      <c r="I1036" s="57"/>
      <c r="J1036"/>
      <c r="K1036"/>
      <c r="L1036"/>
      <c r="M1036"/>
      <c r="N1036"/>
      <c r="O1036"/>
      <c r="P1036"/>
      <c r="Q1036"/>
    </row>
    <row r="1037" spans="1:17" x14ac:dyDescent="0.25">
      <c r="A1037"/>
      <c r="B1037"/>
      <c r="C1037"/>
      <c r="D1037" s="57"/>
      <c r="H1037" s="57"/>
      <c r="I1037" s="57"/>
      <c r="J1037"/>
      <c r="K1037"/>
      <c r="L1037"/>
      <c r="M1037"/>
      <c r="N1037"/>
      <c r="O1037"/>
      <c r="P1037"/>
      <c r="Q1037"/>
    </row>
    <row r="1038" spans="1:17" x14ac:dyDescent="0.25">
      <c r="A1038"/>
      <c r="B1038"/>
      <c r="C1038"/>
      <c r="D1038" s="57"/>
      <c r="H1038" s="57"/>
      <c r="I1038" s="57"/>
      <c r="J1038"/>
      <c r="K1038"/>
      <c r="L1038"/>
      <c r="M1038"/>
      <c r="N1038"/>
      <c r="O1038"/>
      <c r="P1038"/>
      <c r="Q1038"/>
    </row>
    <row r="1039" spans="1:17" x14ac:dyDescent="0.25">
      <c r="A1039"/>
      <c r="B1039"/>
      <c r="C1039"/>
      <c r="D1039" s="57"/>
      <c r="H1039" s="57"/>
      <c r="I1039" s="57"/>
      <c r="J1039"/>
      <c r="K1039"/>
      <c r="L1039"/>
      <c r="M1039"/>
      <c r="N1039"/>
      <c r="O1039"/>
      <c r="P1039"/>
      <c r="Q1039"/>
    </row>
    <row r="1040" spans="1:17" x14ac:dyDescent="0.25">
      <c r="A1040"/>
      <c r="B1040"/>
      <c r="C1040"/>
      <c r="D1040" s="57"/>
      <c r="H1040" s="57"/>
      <c r="I1040" s="57"/>
      <c r="J1040"/>
      <c r="K1040"/>
      <c r="L1040"/>
      <c r="M1040"/>
      <c r="N1040"/>
      <c r="O1040"/>
      <c r="P1040"/>
      <c r="Q1040"/>
    </row>
    <row r="1041" spans="1:17" x14ac:dyDescent="0.25">
      <c r="A1041"/>
      <c r="B1041"/>
      <c r="C1041"/>
      <c r="D1041" s="57"/>
      <c r="H1041" s="57"/>
      <c r="I1041" s="57"/>
      <c r="J1041"/>
      <c r="K1041"/>
      <c r="L1041"/>
      <c r="M1041"/>
      <c r="N1041"/>
      <c r="O1041"/>
      <c r="P1041"/>
      <c r="Q1041"/>
    </row>
    <row r="1042" spans="1:17" x14ac:dyDescent="0.25">
      <c r="A1042"/>
      <c r="B1042"/>
      <c r="C1042"/>
      <c r="D1042" s="57"/>
      <c r="H1042" s="57"/>
      <c r="I1042" s="57"/>
      <c r="J1042"/>
      <c r="K1042"/>
      <c r="L1042"/>
      <c r="M1042"/>
      <c r="N1042"/>
      <c r="O1042"/>
      <c r="P1042"/>
      <c r="Q1042"/>
    </row>
    <row r="1043" spans="1:17" x14ac:dyDescent="0.25">
      <c r="A1043"/>
      <c r="B1043"/>
      <c r="C1043"/>
      <c r="D1043" s="57"/>
      <c r="H1043" s="57"/>
      <c r="I1043" s="57"/>
      <c r="J1043"/>
      <c r="K1043"/>
      <c r="L1043"/>
      <c r="M1043"/>
      <c r="N1043"/>
      <c r="O1043"/>
      <c r="P1043"/>
      <c r="Q1043"/>
    </row>
    <row r="1044" spans="1:17" x14ac:dyDescent="0.25">
      <c r="A1044"/>
      <c r="B1044"/>
      <c r="C1044"/>
      <c r="D1044" s="57"/>
      <c r="H1044" s="57"/>
      <c r="I1044" s="57"/>
      <c r="J1044"/>
      <c r="K1044"/>
      <c r="L1044"/>
      <c r="M1044"/>
      <c r="N1044"/>
      <c r="O1044"/>
      <c r="P1044"/>
      <c r="Q1044"/>
    </row>
    <row r="1045" spans="1:17" x14ac:dyDescent="0.25">
      <c r="A1045"/>
      <c r="B1045"/>
      <c r="C1045"/>
      <c r="D1045" s="57"/>
      <c r="H1045" s="57"/>
      <c r="I1045" s="57"/>
      <c r="J1045"/>
      <c r="K1045"/>
      <c r="L1045"/>
      <c r="M1045"/>
      <c r="N1045"/>
      <c r="O1045"/>
      <c r="P1045"/>
      <c r="Q1045"/>
    </row>
    <row r="1046" spans="1:17" x14ac:dyDescent="0.25">
      <c r="A1046"/>
      <c r="B1046"/>
      <c r="C1046"/>
      <c r="D1046" s="57"/>
      <c r="H1046" s="57"/>
      <c r="I1046" s="57"/>
      <c r="J1046"/>
      <c r="K1046"/>
      <c r="L1046"/>
      <c r="M1046"/>
      <c r="N1046"/>
      <c r="O1046"/>
      <c r="P1046"/>
      <c r="Q1046"/>
    </row>
    <row r="1047" spans="1:17" x14ac:dyDescent="0.25">
      <c r="A1047"/>
      <c r="B1047"/>
      <c r="C1047"/>
      <c r="D1047" s="57"/>
      <c r="H1047" s="57"/>
      <c r="I1047" s="57"/>
      <c r="J1047"/>
      <c r="K1047"/>
      <c r="L1047"/>
      <c r="M1047"/>
      <c r="N1047"/>
      <c r="O1047"/>
      <c r="P1047"/>
      <c r="Q1047"/>
    </row>
    <row r="1048" spans="1:17" x14ac:dyDescent="0.25">
      <c r="A1048"/>
      <c r="B1048"/>
      <c r="C1048"/>
      <c r="D1048" s="57"/>
      <c r="H1048" s="57"/>
      <c r="I1048" s="57"/>
      <c r="J1048"/>
      <c r="K1048"/>
      <c r="L1048"/>
      <c r="M1048"/>
      <c r="N1048"/>
      <c r="O1048"/>
      <c r="P1048"/>
      <c r="Q1048"/>
    </row>
    <row r="1049" spans="1:17" x14ac:dyDescent="0.25">
      <c r="A1049"/>
      <c r="B1049"/>
      <c r="C1049"/>
      <c r="D1049" s="57"/>
      <c r="H1049" s="57"/>
      <c r="I1049" s="57"/>
      <c r="J1049"/>
      <c r="K1049"/>
      <c r="L1049"/>
      <c r="M1049"/>
      <c r="N1049"/>
      <c r="O1049"/>
      <c r="P1049"/>
      <c r="Q1049"/>
    </row>
    <row r="1050" spans="1:17" x14ac:dyDescent="0.25">
      <c r="A1050"/>
      <c r="B1050"/>
      <c r="C1050"/>
      <c r="D1050" s="57"/>
      <c r="H1050" s="57"/>
      <c r="I1050" s="57"/>
      <c r="J1050"/>
      <c r="K1050"/>
      <c r="L1050"/>
      <c r="M1050"/>
      <c r="N1050"/>
      <c r="O1050"/>
      <c r="P1050"/>
      <c r="Q1050"/>
    </row>
    <row r="1051" spans="1:17" x14ac:dyDescent="0.25">
      <c r="A1051"/>
      <c r="B1051"/>
      <c r="C1051"/>
      <c r="D1051" s="57"/>
      <c r="H1051" s="57"/>
      <c r="I1051" s="57"/>
      <c r="J1051"/>
      <c r="K1051"/>
      <c r="L1051"/>
      <c r="M1051"/>
      <c r="N1051"/>
      <c r="O1051"/>
      <c r="P1051"/>
      <c r="Q1051"/>
    </row>
    <row r="1052" spans="1:17" x14ac:dyDescent="0.25">
      <c r="A1052"/>
      <c r="B1052"/>
      <c r="C1052"/>
      <c r="D1052" s="57"/>
      <c r="H1052" s="57"/>
      <c r="I1052" s="57"/>
      <c r="J1052"/>
      <c r="K1052"/>
      <c r="L1052"/>
      <c r="M1052"/>
      <c r="N1052"/>
      <c r="O1052"/>
      <c r="P1052"/>
      <c r="Q1052"/>
    </row>
    <row r="1053" spans="1:17" x14ac:dyDescent="0.25">
      <c r="A1053"/>
      <c r="B1053"/>
      <c r="C1053"/>
      <c r="D1053" s="57"/>
      <c r="H1053" s="57"/>
      <c r="I1053" s="57"/>
      <c r="J1053"/>
      <c r="K1053"/>
      <c r="L1053"/>
      <c r="M1053"/>
      <c r="N1053"/>
      <c r="O1053"/>
      <c r="P1053"/>
      <c r="Q1053"/>
    </row>
    <row r="1054" spans="1:17" x14ac:dyDescent="0.25">
      <c r="A1054"/>
      <c r="B1054"/>
      <c r="C1054"/>
      <c r="D1054" s="57"/>
      <c r="H1054" s="57"/>
      <c r="I1054" s="57"/>
      <c r="J1054"/>
      <c r="K1054"/>
      <c r="L1054"/>
      <c r="M1054"/>
      <c r="N1054"/>
      <c r="O1054"/>
      <c r="P1054"/>
      <c r="Q1054"/>
    </row>
    <row r="1055" spans="1:17" x14ac:dyDescent="0.25">
      <c r="A1055"/>
      <c r="B1055"/>
      <c r="C1055"/>
      <c r="D1055" s="57"/>
      <c r="H1055" s="57"/>
      <c r="I1055" s="57"/>
      <c r="J1055"/>
      <c r="K1055"/>
      <c r="L1055"/>
      <c r="M1055"/>
      <c r="N1055"/>
      <c r="O1055"/>
      <c r="P1055"/>
      <c r="Q1055"/>
    </row>
    <row r="1056" spans="1:17" x14ac:dyDescent="0.25">
      <c r="A1056"/>
      <c r="B1056"/>
      <c r="C1056"/>
      <c r="D1056" s="57"/>
      <c r="H1056" s="57"/>
      <c r="I1056" s="57"/>
      <c r="J1056"/>
      <c r="K1056"/>
      <c r="L1056"/>
      <c r="M1056"/>
      <c r="N1056"/>
      <c r="O1056"/>
      <c r="P1056"/>
      <c r="Q1056"/>
    </row>
    <row r="1057" spans="1:17" x14ac:dyDescent="0.25">
      <c r="A1057"/>
      <c r="B1057"/>
      <c r="C1057"/>
      <c r="D1057" s="57"/>
      <c r="H1057" s="57"/>
      <c r="I1057" s="57"/>
      <c r="J1057"/>
      <c r="K1057"/>
      <c r="L1057"/>
      <c r="M1057"/>
      <c r="N1057"/>
      <c r="O1057"/>
      <c r="P1057"/>
      <c r="Q1057"/>
    </row>
    <row r="1058" spans="1:17" x14ac:dyDescent="0.25">
      <c r="A1058"/>
      <c r="B1058"/>
      <c r="C1058"/>
      <c r="D1058" s="57"/>
      <c r="H1058" s="57"/>
      <c r="I1058" s="57"/>
      <c r="J1058"/>
      <c r="K1058"/>
      <c r="L1058"/>
      <c r="M1058"/>
      <c r="N1058"/>
      <c r="O1058"/>
      <c r="P1058"/>
      <c r="Q1058"/>
    </row>
    <row r="1059" spans="1:17" x14ac:dyDescent="0.25">
      <c r="A1059"/>
      <c r="B1059"/>
      <c r="C1059"/>
      <c r="D1059" s="57"/>
      <c r="H1059" s="57"/>
      <c r="I1059" s="57"/>
      <c r="J1059"/>
      <c r="K1059"/>
      <c r="L1059"/>
      <c r="M1059"/>
      <c r="N1059"/>
      <c r="O1059"/>
      <c r="P1059"/>
      <c r="Q1059"/>
    </row>
    <row r="1060" spans="1:17" x14ac:dyDescent="0.25">
      <c r="A1060"/>
      <c r="B1060"/>
      <c r="C1060"/>
      <c r="D1060" s="57"/>
      <c r="H1060" s="57"/>
      <c r="I1060" s="57"/>
      <c r="J1060"/>
      <c r="K1060"/>
      <c r="L1060"/>
      <c r="M1060"/>
      <c r="N1060"/>
      <c r="O1060"/>
      <c r="P1060"/>
      <c r="Q1060"/>
    </row>
    <row r="1061" spans="1:17" x14ac:dyDescent="0.25">
      <c r="A1061"/>
      <c r="B1061"/>
      <c r="C1061"/>
      <c r="D1061" s="57"/>
      <c r="H1061" s="57"/>
      <c r="I1061" s="57"/>
      <c r="J1061"/>
      <c r="K1061"/>
      <c r="L1061"/>
      <c r="M1061"/>
      <c r="N1061"/>
      <c r="O1061"/>
      <c r="P1061"/>
      <c r="Q1061"/>
    </row>
    <row r="1062" spans="1:17" x14ac:dyDescent="0.25">
      <c r="A1062"/>
      <c r="B1062"/>
      <c r="C1062"/>
      <c r="D1062" s="57"/>
      <c r="H1062" s="57"/>
      <c r="I1062" s="57"/>
      <c r="J1062"/>
      <c r="K1062"/>
      <c r="L1062"/>
      <c r="M1062"/>
      <c r="N1062"/>
      <c r="O1062"/>
      <c r="P1062"/>
      <c r="Q1062"/>
    </row>
    <row r="1063" spans="1:17" x14ac:dyDescent="0.25">
      <c r="A1063"/>
      <c r="B1063"/>
      <c r="C1063"/>
      <c r="D1063" s="57"/>
      <c r="H1063" s="57"/>
      <c r="I1063" s="57"/>
      <c r="J1063"/>
      <c r="K1063"/>
      <c r="L1063"/>
      <c r="M1063"/>
      <c r="N1063"/>
      <c r="O1063"/>
      <c r="P1063"/>
      <c r="Q1063"/>
    </row>
    <row r="1064" spans="1:17" x14ac:dyDescent="0.25">
      <c r="A1064"/>
      <c r="B1064"/>
      <c r="C1064"/>
      <c r="D1064" s="57"/>
      <c r="H1064" s="57"/>
      <c r="I1064" s="57"/>
      <c r="J1064"/>
      <c r="K1064"/>
      <c r="L1064"/>
      <c r="M1064"/>
      <c r="N1064"/>
      <c r="O1064"/>
      <c r="P1064"/>
      <c r="Q1064"/>
    </row>
    <row r="1065" spans="1:17" x14ac:dyDescent="0.25">
      <c r="A1065"/>
      <c r="B1065"/>
      <c r="C1065"/>
      <c r="D1065" s="57"/>
      <c r="H1065" s="57"/>
      <c r="I1065" s="57"/>
      <c r="J1065"/>
      <c r="K1065"/>
      <c r="L1065"/>
      <c r="M1065"/>
      <c r="N1065"/>
      <c r="O1065"/>
      <c r="P1065"/>
      <c r="Q1065"/>
    </row>
    <row r="1066" spans="1:17" x14ac:dyDescent="0.25">
      <c r="A1066"/>
      <c r="B1066"/>
      <c r="C1066"/>
      <c r="D1066" s="57"/>
      <c r="H1066" s="57"/>
      <c r="I1066" s="57"/>
      <c r="J1066"/>
      <c r="K1066"/>
      <c r="L1066"/>
      <c r="M1066"/>
      <c r="N1066"/>
      <c r="O1066"/>
      <c r="P1066"/>
      <c r="Q1066"/>
    </row>
    <row r="1067" spans="1:17" x14ac:dyDescent="0.25">
      <c r="A1067"/>
      <c r="B1067"/>
      <c r="C1067"/>
      <c r="D1067" s="57"/>
      <c r="H1067" s="57"/>
      <c r="I1067" s="57"/>
      <c r="J1067"/>
      <c r="K1067"/>
      <c r="L1067"/>
      <c r="M1067"/>
      <c r="N1067"/>
      <c r="O1067"/>
      <c r="P1067"/>
      <c r="Q1067"/>
    </row>
    <row r="1068" spans="1:17" x14ac:dyDescent="0.25">
      <c r="A1068"/>
      <c r="B1068"/>
      <c r="C1068"/>
      <c r="D1068" s="57"/>
      <c r="H1068" s="57"/>
      <c r="I1068" s="57"/>
      <c r="J1068"/>
      <c r="K1068"/>
      <c r="L1068"/>
      <c r="M1068"/>
      <c r="N1068"/>
      <c r="O1068"/>
      <c r="P1068"/>
      <c r="Q1068"/>
    </row>
    <row r="1069" spans="1:17" x14ac:dyDescent="0.25">
      <c r="A1069"/>
      <c r="B1069"/>
      <c r="C1069"/>
      <c r="D1069" s="57"/>
      <c r="H1069" s="57"/>
      <c r="I1069" s="57"/>
      <c r="J1069"/>
      <c r="K1069"/>
      <c r="L1069"/>
      <c r="M1069"/>
      <c r="N1069"/>
      <c r="O1069"/>
      <c r="P1069"/>
      <c r="Q1069"/>
    </row>
    <row r="1070" spans="1:17" x14ac:dyDescent="0.25">
      <c r="A1070"/>
      <c r="B1070"/>
      <c r="C1070"/>
      <c r="D1070" s="57"/>
      <c r="H1070" s="57"/>
      <c r="I1070" s="57"/>
      <c r="J1070"/>
      <c r="K1070"/>
      <c r="L1070"/>
      <c r="M1070"/>
      <c r="N1070"/>
      <c r="O1070"/>
      <c r="P1070"/>
      <c r="Q1070"/>
    </row>
    <row r="1071" spans="1:17" x14ac:dyDescent="0.25">
      <c r="A1071"/>
      <c r="B1071"/>
      <c r="C1071"/>
      <c r="D1071" s="57"/>
      <c r="H1071" s="57"/>
      <c r="I1071" s="57"/>
      <c r="J1071"/>
      <c r="K1071"/>
      <c r="L1071"/>
      <c r="M1071"/>
      <c r="N1071"/>
      <c r="O1071"/>
      <c r="P1071"/>
      <c r="Q1071"/>
    </row>
    <row r="1072" spans="1:17" x14ac:dyDescent="0.25">
      <c r="A1072"/>
      <c r="B1072"/>
      <c r="C1072"/>
      <c r="D1072" s="57"/>
      <c r="H1072" s="57"/>
      <c r="I1072" s="57"/>
      <c r="J1072"/>
      <c r="K1072"/>
      <c r="L1072"/>
      <c r="M1072"/>
      <c r="N1072"/>
      <c r="O1072"/>
      <c r="P1072"/>
      <c r="Q1072"/>
    </row>
    <row r="1073" spans="1:17" x14ac:dyDescent="0.25">
      <c r="A1073"/>
      <c r="B1073"/>
      <c r="C1073"/>
      <c r="D1073" s="57"/>
      <c r="H1073" s="57"/>
      <c r="I1073" s="57"/>
      <c r="J1073"/>
      <c r="K1073"/>
      <c r="L1073"/>
      <c r="M1073"/>
      <c r="N1073"/>
      <c r="O1073"/>
      <c r="P1073"/>
      <c r="Q1073"/>
    </row>
    <row r="1074" spans="1:17" x14ac:dyDescent="0.25">
      <c r="A1074"/>
      <c r="B1074"/>
      <c r="C1074"/>
      <c r="D1074" s="57"/>
      <c r="H1074" s="57"/>
      <c r="I1074" s="57"/>
      <c r="J1074"/>
      <c r="K1074"/>
      <c r="L1074"/>
      <c r="M1074"/>
      <c r="N1074"/>
      <c r="O1074"/>
      <c r="P1074"/>
      <c r="Q1074"/>
    </row>
    <row r="1075" spans="1:17" x14ac:dyDescent="0.25">
      <c r="A1075"/>
      <c r="B1075"/>
      <c r="C1075"/>
      <c r="D1075" s="57"/>
      <c r="H1075" s="57"/>
      <c r="I1075" s="57"/>
      <c r="J1075"/>
      <c r="K1075"/>
      <c r="L1075"/>
      <c r="M1075"/>
      <c r="N1075"/>
      <c r="O1075"/>
      <c r="P1075"/>
      <c r="Q1075"/>
    </row>
    <row r="1076" spans="1:17" x14ac:dyDescent="0.25">
      <c r="A1076"/>
      <c r="B1076"/>
      <c r="C1076"/>
      <c r="D1076" s="57"/>
      <c r="H1076" s="57"/>
      <c r="I1076" s="57"/>
      <c r="J1076"/>
      <c r="K1076"/>
      <c r="L1076"/>
      <c r="M1076"/>
      <c r="N1076"/>
      <c r="O1076"/>
      <c r="P1076"/>
      <c r="Q1076"/>
    </row>
    <row r="1077" spans="1:17" x14ac:dyDescent="0.25">
      <c r="A1077"/>
      <c r="B1077"/>
      <c r="C1077"/>
      <c r="D1077" s="57"/>
      <c r="H1077" s="57"/>
      <c r="I1077" s="57"/>
      <c r="J1077"/>
      <c r="K1077"/>
      <c r="L1077"/>
      <c r="M1077"/>
      <c r="N1077"/>
      <c r="O1077"/>
      <c r="P1077"/>
      <c r="Q1077"/>
    </row>
    <row r="1078" spans="1:17" x14ac:dyDescent="0.25">
      <c r="A1078"/>
      <c r="B1078"/>
      <c r="C1078"/>
      <c r="D1078" s="57"/>
      <c r="H1078" s="57"/>
      <c r="I1078" s="57"/>
      <c r="J1078"/>
      <c r="K1078"/>
      <c r="L1078"/>
      <c r="M1078"/>
      <c r="N1078"/>
      <c r="O1078"/>
      <c r="P1078"/>
      <c r="Q1078"/>
    </row>
    <row r="1079" spans="1:17" x14ac:dyDescent="0.25">
      <c r="A1079"/>
      <c r="B1079"/>
      <c r="C1079"/>
      <c r="D1079" s="57"/>
      <c r="H1079" s="57"/>
      <c r="I1079" s="57"/>
      <c r="J1079"/>
      <c r="K1079"/>
      <c r="L1079"/>
      <c r="M1079"/>
      <c r="N1079"/>
      <c r="O1079"/>
      <c r="P1079"/>
      <c r="Q1079"/>
    </row>
    <row r="1080" spans="1:17" x14ac:dyDescent="0.25">
      <c r="A1080"/>
      <c r="B1080"/>
      <c r="C1080"/>
      <c r="D1080" s="57"/>
      <c r="H1080" s="57"/>
      <c r="I1080" s="57"/>
      <c r="J1080"/>
      <c r="K1080"/>
      <c r="L1080"/>
      <c r="M1080"/>
      <c r="N1080"/>
      <c r="O1080"/>
      <c r="P1080"/>
      <c r="Q1080"/>
    </row>
    <row r="1081" spans="1:17" x14ac:dyDescent="0.25">
      <c r="A1081"/>
      <c r="B1081"/>
      <c r="C1081"/>
      <c r="D1081" s="57"/>
      <c r="H1081" s="57"/>
      <c r="I1081" s="57"/>
      <c r="J1081"/>
      <c r="K1081"/>
      <c r="L1081"/>
      <c r="M1081"/>
      <c r="N1081"/>
      <c r="O1081"/>
      <c r="P1081"/>
      <c r="Q1081"/>
    </row>
    <row r="1082" spans="1:17" x14ac:dyDescent="0.25">
      <c r="A1082"/>
      <c r="B1082"/>
      <c r="C1082"/>
      <c r="D1082" s="57"/>
      <c r="H1082" s="57"/>
      <c r="I1082" s="57"/>
      <c r="J1082"/>
      <c r="K1082"/>
      <c r="L1082"/>
      <c r="M1082"/>
      <c r="N1082"/>
      <c r="O1082"/>
      <c r="P1082"/>
      <c r="Q1082"/>
    </row>
    <row r="1083" spans="1:17" x14ac:dyDescent="0.25">
      <c r="A1083"/>
      <c r="B1083"/>
      <c r="C1083"/>
      <c r="D1083" s="57"/>
      <c r="H1083" s="57"/>
      <c r="I1083" s="57"/>
      <c r="J1083"/>
      <c r="K1083"/>
      <c r="L1083"/>
      <c r="M1083"/>
      <c r="N1083"/>
      <c r="O1083"/>
      <c r="P1083"/>
      <c r="Q1083"/>
    </row>
    <row r="1084" spans="1:17" x14ac:dyDescent="0.25">
      <c r="A1084"/>
      <c r="B1084"/>
      <c r="C1084"/>
      <c r="D1084" s="57"/>
      <c r="H1084" s="57"/>
      <c r="I1084" s="57"/>
      <c r="J1084"/>
      <c r="K1084"/>
      <c r="L1084"/>
      <c r="M1084"/>
      <c r="N1084"/>
      <c r="O1084"/>
      <c r="P1084"/>
      <c r="Q1084"/>
    </row>
    <row r="1085" spans="1:17" x14ac:dyDescent="0.25">
      <c r="A1085"/>
      <c r="B1085"/>
      <c r="C1085"/>
      <c r="D1085" s="57"/>
      <c r="H1085" s="57"/>
      <c r="I1085" s="57"/>
      <c r="J1085"/>
      <c r="K1085"/>
      <c r="L1085"/>
      <c r="M1085"/>
      <c r="N1085"/>
      <c r="O1085"/>
      <c r="P1085"/>
      <c r="Q1085"/>
    </row>
    <row r="1086" spans="1:17" x14ac:dyDescent="0.25">
      <c r="A1086"/>
      <c r="B1086"/>
      <c r="C1086"/>
      <c r="D1086" s="57"/>
      <c r="H1086" s="57"/>
      <c r="I1086" s="57"/>
      <c r="J1086"/>
      <c r="K1086"/>
      <c r="L1086"/>
      <c r="M1086"/>
      <c r="N1086"/>
      <c r="O1086"/>
      <c r="P1086"/>
      <c r="Q1086"/>
    </row>
    <row r="1087" spans="1:17" x14ac:dyDescent="0.25">
      <c r="A1087"/>
      <c r="B1087"/>
      <c r="C1087"/>
      <c r="D1087" s="57"/>
      <c r="H1087" s="57"/>
      <c r="I1087" s="57"/>
      <c r="J1087"/>
      <c r="K1087"/>
      <c r="L1087"/>
      <c r="M1087"/>
      <c r="N1087"/>
      <c r="O1087"/>
      <c r="P1087"/>
      <c r="Q1087"/>
    </row>
    <row r="1088" spans="1:17" x14ac:dyDescent="0.25">
      <c r="A1088"/>
      <c r="B1088"/>
      <c r="C1088"/>
      <c r="D1088" s="57"/>
      <c r="H1088" s="57"/>
      <c r="I1088" s="57"/>
      <c r="J1088"/>
      <c r="K1088"/>
      <c r="L1088"/>
      <c r="M1088"/>
      <c r="N1088"/>
      <c r="O1088"/>
      <c r="P1088"/>
      <c r="Q1088"/>
    </row>
    <row r="1089" spans="1:17" x14ac:dyDescent="0.25">
      <c r="A1089"/>
      <c r="B1089"/>
      <c r="C1089"/>
      <c r="D1089" s="57"/>
      <c r="H1089" s="57"/>
      <c r="I1089" s="57"/>
      <c r="J1089"/>
      <c r="K1089"/>
      <c r="L1089"/>
      <c r="M1089"/>
      <c r="N1089"/>
      <c r="O1089"/>
      <c r="P1089"/>
      <c r="Q1089"/>
    </row>
    <row r="1090" spans="1:17" x14ac:dyDescent="0.25">
      <c r="A1090"/>
      <c r="B1090"/>
      <c r="C1090"/>
      <c r="D1090" s="57"/>
      <c r="H1090" s="57"/>
      <c r="I1090" s="57"/>
      <c r="J1090"/>
      <c r="K1090"/>
      <c r="L1090"/>
      <c r="M1090"/>
      <c r="N1090"/>
      <c r="O1090"/>
      <c r="P1090"/>
      <c r="Q1090"/>
    </row>
    <row r="1091" spans="1:17" x14ac:dyDescent="0.25">
      <c r="A1091"/>
      <c r="B1091"/>
      <c r="C1091"/>
      <c r="D1091" s="57"/>
      <c r="H1091" s="57"/>
      <c r="I1091" s="57"/>
      <c r="J1091"/>
      <c r="K1091"/>
      <c r="L1091"/>
      <c r="M1091"/>
      <c r="N1091"/>
      <c r="O1091"/>
      <c r="P1091"/>
      <c r="Q1091"/>
    </row>
    <row r="1092" spans="1:17" x14ac:dyDescent="0.25">
      <c r="A1092"/>
      <c r="B1092"/>
      <c r="C1092"/>
      <c r="D1092" s="57"/>
      <c r="H1092" s="57"/>
      <c r="I1092" s="57"/>
      <c r="J1092"/>
      <c r="K1092"/>
      <c r="L1092"/>
      <c r="M1092"/>
      <c r="N1092"/>
      <c r="O1092"/>
      <c r="P1092"/>
      <c r="Q1092"/>
    </row>
    <row r="1093" spans="1:17" x14ac:dyDescent="0.25">
      <c r="A1093"/>
      <c r="B1093"/>
      <c r="C1093"/>
      <c r="D1093" s="57"/>
      <c r="H1093" s="57"/>
      <c r="I1093" s="57"/>
      <c r="J1093"/>
      <c r="K1093"/>
      <c r="L1093"/>
      <c r="M1093"/>
      <c r="N1093"/>
      <c r="O1093"/>
      <c r="P1093"/>
      <c r="Q1093"/>
    </row>
    <row r="1094" spans="1:17" x14ac:dyDescent="0.25">
      <c r="A1094"/>
      <c r="B1094"/>
      <c r="C1094"/>
      <c r="D1094" s="57"/>
      <c r="H1094" s="57"/>
      <c r="I1094" s="57"/>
      <c r="J1094"/>
      <c r="K1094"/>
      <c r="L1094"/>
      <c r="M1094"/>
      <c r="N1094"/>
      <c r="O1094"/>
      <c r="P1094"/>
      <c r="Q1094"/>
    </row>
    <row r="1095" spans="1:17" x14ac:dyDescent="0.25">
      <c r="A1095"/>
      <c r="B1095"/>
      <c r="C1095"/>
      <c r="D1095" s="57"/>
      <c r="H1095" s="57"/>
      <c r="I1095" s="57"/>
      <c r="J1095"/>
      <c r="K1095"/>
      <c r="L1095"/>
      <c r="M1095"/>
      <c r="N1095"/>
      <c r="O1095"/>
      <c r="P1095"/>
      <c r="Q1095"/>
    </row>
    <row r="1096" spans="1:17" x14ac:dyDescent="0.25">
      <c r="A1096"/>
      <c r="B1096"/>
      <c r="C1096"/>
      <c r="D1096" s="57"/>
      <c r="H1096" s="57"/>
      <c r="I1096" s="57"/>
      <c r="J1096"/>
      <c r="K1096"/>
      <c r="L1096"/>
      <c r="M1096"/>
      <c r="N1096"/>
      <c r="O1096"/>
      <c r="P1096"/>
      <c r="Q1096"/>
    </row>
    <row r="1097" spans="1:17" x14ac:dyDescent="0.25">
      <c r="A1097"/>
      <c r="B1097"/>
      <c r="C1097"/>
      <c r="D1097" s="57"/>
      <c r="H1097" s="57"/>
      <c r="I1097" s="57"/>
      <c r="J1097"/>
      <c r="K1097"/>
      <c r="L1097"/>
      <c r="M1097"/>
      <c r="N1097"/>
      <c r="O1097"/>
      <c r="P1097"/>
      <c r="Q1097"/>
    </row>
    <row r="1098" spans="1:17" x14ac:dyDescent="0.25">
      <c r="A1098"/>
      <c r="B1098"/>
      <c r="C1098"/>
      <c r="D1098" s="57"/>
      <c r="H1098" s="57"/>
      <c r="I1098" s="57"/>
      <c r="J1098"/>
      <c r="K1098"/>
      <c r="L1098"/>
      <c r="M1098"/>
      <c r="N1098"/>
      <c r="O1098"/>
      <c r="P1098"/>
      <c r="Q1098"/>
    </row>
    <row r="1099" spans="1:17" x14ac:dyDescent="0.25">
      <c r="A1099"/>
      <c r="B1099"/>
      <c r="C1099"/>
      <c r="D1099" s="57"/>
      <c r="H1099" s="57"/>
      <c r="I1099" s="57"/>
      <c r="J1099"/>
      <c r="K1099"/>
      <c r="L1099"/>
      <c r="M1099"/>
      <c r="N1099"/>
      <c r="O1099"/>
      <c r="P1099"/>
      <c r="Q1099"/>
    </row>
    <row r="1100" spans="1:17" x14ac:dyDescent="0.25">
      <c r="A1100"/>
      <c r="B1100"/>
      <c r="C1100"/>
      <c r="D1100" s="57"/>
      <c r="H1100" s="57"/>
      <c r="I1100" s="57"/>
      <c r="J1100"/>
      <c r="K1100"/>
      <c r="L1100"/>
      <c r="M1100"/>
      <c r="N1100"/>
      <c r="O1100"/>
      <c r="P1100"/>
      <c r="Q1100"/>
    </row>
    <row r="1101" spans="1:17" x14ac:dyDescent="0.25">
      <c r="A1101"/>
      <c r="B1101"/>
      <c r="C1101"/>
      <c r="D1101" s="57"/>
      <c r="H1101" s="57"/>
      <c r="I1101" s="57"/>
      <c r="J1101"/>
      <c r="K1101"/>
      <c r="L1101"/>
      <c r="M1101"/>
      <c r="N1101"/>
      <c r="O1101"/>
      <c r="P1101"/>
      <c r="Q1101"/>
    </row>
    <row r="1102" spans="1:17" x14ac:dyDescent="0.25">
      <c r="A1102"/>
      <c r="B1102"/>
      <c r="C1102"/>
      <c r="D1102" s="57"/>
      <c r="H1102" s="57"/>
      <c r="I1102" s="57"/>
      <c r="J1102"/>
      <c r="K1102"/>
      <c r="L1102"/>
      <c r="M1102"/>
      <c r="N1102"/>
      <c r="O1102"/>
      <c r="P1102"/>
      <c r="Q1102"/>
    </row>
    <row r="1103" spans="1:17" x14ac:dyDescent="0.25">
      <c r="A1103"/>
      <c r="B1103"/>
      <c r="C1103"/>
      <c r="D1103" s="57"/>
      <c r="H1103" s="57"/>
      <c r="I1103" s="57"/>
      <c r="J1103"/>
      <c r="K1103"/>
      <c r="L1103"/>
      <c r="M1103"/>
      <c r="N1103"/>
      <c r="O1103"/>
      <c r="P1103"/>
      <c r="Q1103"/>
    </row>
    <row r="1104" spans="1:17" x14ac:dyDescent="0.25">
      <c r="A1104"/>
      <c r="B1104"/>
      <c r="C1104"/>
      <c r="D1104" s="57"/>
      <c r="H1104" s="57"/>
      <c r="I1104" s="57"/>
      <c r="J1104"/>
      <c r="K1104"/>
      <c r="L1104"/>
      <c r="M1104"/>
      <c r="N1104"/>
      <c r="O1104"/>
      <c r="P1104"/>
      <c r="Q1104"/>
    </row>
    <row r="1105" spans="1:17" x14ac:dyDescent="0.25">
      <c r="A1105"/>
      <c r="B1105"/>
      <c r="C1105"/>
      <c r="D1105" s="57"/>
      <c r="H1105" s="57"/>
      <c r="I1105" s="57"/>
      <c r="J1105"/>
      <c r="K1105"/>
      <c r="L1105"/>
      <c r="M1105"/>
      <c r="N1105"/>
      <c r="O1105"/>
      <c r="P1105"/>
      <c r="Q1105"/>
    </row>
    <row r="1106" spans="1:17" x14ac:dyDescent="0.25">
      <c r="A1106"/>
      <c r="B1106"/>
      <c r="C1106"/>
      <c r="D1106" s="57"/>
      <c r="H1106" s="57"/>
      <c r="I1106" s="57"/>
      <c r="J1106"/>
      <c r="K1106"/>
      <c r="L1106"/>
      <c r="M1106"/>
      <c r="N1106"/>
      <c r="O1106"/>
      <c r="P1106"/>
      <c r="Q1106"/>
    </row>
    <row r="1107" spans="1:17" x14ac:dyDescent="0.25">
      <c r="A1107"/>
      <c r="B1107"/>
      <c r="C1107"/>
      <c r="D1107" s="57"/>
      <c r="H1107" s="57"/>
      <c r="I1107" s="57"/>
      <c r="J1107"/>
      <c r="K1107"/>
      <c r="L1107"/>
      <c r="M1107"/>
      <c r="N1107"/>
      <c r="O1107"/>
      <c r="P1107"/>
      <c r="Q1107"/>
    </row>
    <row r="1108" spans="1:17" x14ac:dyDescent="0.25">
      <c r="A1108"/>
      <c r="B1108"/>
      <c r="C1108"/>
      <c r="D1108" s="57"/>
      <c r="H1108" s="57"/>
      <c r="I1108" s="57"/>
      <c r="J1108"/>
      <c r="K1108"/>
      <c r="L1108"/>
      <c r="M1108"/>
      <c r="N1108"/>
      <c r="O1108"/>
      <c r="P1108"/>
      <c r="Q1108"/>
    </row>
    <row r="1109" spans="1:17" x14ac:dyDescent="0.25">
      <c r="A1109"/>
      <c r="B1109"/>
      <c r="C1109"/>
      <c r="D1109" s="57"/>
      <c r="H1109" s="57"/>
      <c r="I1109" s="57"/>
      <c r="J1109"/>
      <c r="K1109"/>
      <c r="L1109"/>
      <c r="M1109"/>
      <c r="N1109"/>
      <c r="O1109"/>
      <c r="P1109"/>
      <c r="Q1109"/>
    </row>
    <row r="1110" spans="1:17" x14ac:dyDescent="0.25">
      <c r="A1110"/>
      <c r="B1110"/>
      <c r="C1110"/>
      <c r="D1110" s="57"/>
      <c r="H1110" s="57"/>
      <c r="I1110" s="57"/>
      <c r="J1110"/>
      <c r="K1110"/>
      <c r="L1110"/>
      <c r="M1110"/>
      <c r="N1110"/>
      <c r="O1110"/>
      <c r="P1110"/>
      <c r="Q1110"/>
    </row>
    <row r="1111" spans="1:17" x14ac:dyDescent="0.25">
      <c r="A1111"/>
      <c r="B1111"/>
      <c r="C1111"/>
      <c r="D1111" s="57"/>
      <c r="H1111" s="57"/>
      <c r="I1111" s="57"/>
      <c r="J1111"/>
      <c r="K1111"/>
      <c r="L1111"/>
      <c r="M1111"/>
      <c r="N1111"/>
      <c r="O1111"/>
      <c r="P1111"/>
      <c r="Q1111"/>
    </row>
    <row r="1112" spans="1:17" x14ac:dyDescent="0.25">
      <c r="A1112"/>
      <c r="B1112"/>
      <c r="C1112"/>
      <c r="D1112" s="57"/>
      <c r="H1112" s="57"/>
      <c r="I1112" s="57"/>
      <c r="J1112"/>
      <c r="K1112"/>
      <c r="L1112"/>
      <c r="M1112"/>
      <c r="N1112"/>
      <c r="O1112"/>
      <c r="P1112"/>
      <c r="Q1112"/>
    </row>
    <row r="1113" spans="1:17" x14ac:dyDescent="0.25">
      <c r="A1113"/>
      <c r="B1113"/>
      <c r="C1113"/>
      <c r="D1113" s="57"/>
      <c r="H1113" s="57"/>
      <c r="I1113" s="57"/>
      <c r="J1113"/>
      <c r="K1113"/>
      <c r="L1113"/>
      <c r="M1113"/>
      <c r="N1113"/>
      <c r="O1113"/>
      <c r="P1113"/>
      <c r="Q1113"/>
    </row>
    <row r="1114" spans="1:17" x14ac:dyDescent="0.25">
      <c r="A1114"/>
      <c r="B1114"/>
      <c r="C1114"/>
      <c r="D1114" s="57"/>
      <c r="H1114" s="57"/>
      <c r="I1114" s="57"/>
      <c r="J1114"/>
      <c r="K1114"/>
      <c r="L1114"/>
      <c r="M1114"/>
      <c r="N1114"/>
      <c r="O1114"/>
      <c r="P1114"/>
      <c r="Q1114"/>
    </row>
    <row r="1115" spans="1:17" x14ac:dyDescent="0.25">
      <c r="A1115"/>
      <c r="B1115"/>
      <c r="C1115"/>
      <c r="D1115" s="57"/>
      <c r="H1115" s="57"/>
      <c r="I1115" s="57"/>
      <c r="J1115"/>
      <c r="K1115"/>
      <c r="L1115"/>
      <c r="M1115"/>
      <c r="N1115"/>
      <c r="O1115"/>
      <c r="P1115"/>
      <c r="Q1115"/>
    </row>
    <row r="1116" spans="1:17" x14ac:dyDescent="0.25">
      <c r="A1116"/>
      <c r="B1116"/>
      <c r="C1116"/>
      <c r="D1116" s="57"/>
      <c r="H1116" s="57"/>
      <c r="I1116" s="57"/>
      <c r="J1116"/>
      <c r="K1116"/>
      <c r="L1116"/>
      <c r="M1116"/>
      <c r="N1116"/>
      <c r="O1116"/>
      <c r="P1116"/>
      <c r="Q1116"/>
    </row>
    <row r="1117" spans="1:17" x14ac:dyDescent="0.25">
      <c r="A1117"/>
      <c r="B1117"/>
      <c r="C1117"/>
      <c r="D1117" s="57"/>
      <c r="H1117" s="57"/>
      <c r="I1117" s="57"/>
      <c r="J1117"/>
      <c r="K1117"/>
      <c r="L1117"/>
      <c r="M1117"/>
      <c r="N1117"/>
      <c r="O1117"/>
      <c r="P1117"/>
      <c r="Q1117"/>
    </row>
    <row r="1118" spans="1:17" x14ac:dyDescent="0.25">
      <c r="A1118"/>
      <c r="B1118"/>
      <c r="C1118"/>
      <c r="D1118" s="57"/>
      <c r="H1118" s="57"/>
      <c r="I1118" s="57"/>
      <c r="J1118"/>
      <c r="K1118"/>
      <c r="L1118"/>
      <c r="M1118"/>
      <c r="N1118"/>
      <c r="O1118"/>
      <c r="P1118"/>
      <c r="Q1118"/>
    </row>
    <row r="1119" spans="1:17" x14ac:dyDescent="0.25">
      <c r="A1119"/>
      <c r="B1119"/>
      <c r="C1119"/>
      <c r="D1119" s="57"/>
      <c r="H1119" s="57"/>
      <c r="I1119" s="57"/>
      <c r="J1119"/>
      <c r="K1119"/>
      <c r="L1119"/>
      <c r="M1119"/>
      <c r="N1119"/>
      <c r="O1119"/>
      <c r="P1119"/>
      <c r="Q1119"/>
    </row>
    <row r="1120" spans="1:17" x14ac:dyDescent="0.25">
      <c r="A1120"/>
      <c r="B1120"/>
      <c r="C1120"/>
      <c r="D1120" s="57"/>
      <c r="H1120" s="57"/>
      <c r="I1120" s="57"/>
      <c r="J1120"/>
      <c r="K1120"/>
      <c r="L1120"/>
      <c r="M1120"/>
      <c r="N1120"/>
      <c r="O1120"/>
      <c r="P1120"/>
      <c r="Q1120"/>
    </row>
    <row r="1121" spans="1:17" x14ac:dyDescent="0.25">
      <c r="A1121"/>
      <c r="B1121"/>
      <c r="C1121"/>
      <c r="D1121" s="57"/>
      <c r="H1121" s="57"/>
      <c r="I1121" s="57"/>
      <c r="J1121"/>
      <c r="K1121"/>
      <c r="L1121"/>
      <c r="M1121"/>
      <c r="N1121"/>
      <c r="O1121"/>
      <c r="P1121"/>
      <c r="Q1121"/>
    </row>
    <row r="1122" spans="1:17" x14ac:dyDescent="0.25">
      <c r="A1122"/>
      <c r="B1122"/>
      <c r="C1122"/>
      <c r="D1122" s="57"/>
      <c r="H1122" s="57"/>
      <c r="I1122" s="57"/>
      <c r="J1122"/>
      <c r="K1122"/>
      <c r="L1122"/>
      <c r="M1122"/>
      <c r="N1122"/>
      <c r="O1122"/>
      <c r="P1122"/>
      <c r="Q1122"/>
    </row>
    <row r="1123" spans="1:17" x14ac:dyDescent="0.25">
      <c r="A1123"/>
      <c r="B1123"/>
      <c r="C1123"/>
      <c r="D1123" s="57"/>
      <c r="H1123" s="57"/>
      <c r="I1123" s="57"/>
      <c r="J1123"/>
      <c r="K1123"/>
      <c r="L1123"/>
      <c r="M1123"/>
      <c r="N1123"/>
      <c r="O1123"/>
      <c r="P1123"/>
      <c r="Q1123"/>
    </row>
    <row r="1124" spans="1:17" x14ac:dyDescent="0.25">
      <c r="A1124"/>
      <c r="B1124"/>
      <c r="C1124"/>
      <c r="D1124" s="57"/>
      <c r="H1124" s="57"/>
      <c r="I1124" s="57"/>
      <c r="J1124"/>
      <c r="K1124"/>
      <c r="L1124"/>
      <c r="M1124"/>
      <c r="N1124"/>
      <c r="O1124"/>
      <c r="P1124"/>
      <c r="Q1124"/>
    </row>
    <row r="1125" spans="1:17" x14ac:dyDescent="0.25">
      <c r="A1125"/>
      <c r="B1125"/>
      <c r="C1125"/>
      <c r="D1125" s="57"/>
      <c r="H1125" s="57"/>
      <c r="I1125" s="57"/>
      <c r="J1125"/>
      <c r="K1125"/>
      <c r="L1125"/>
      <c r="M1125"/>
      <c r="N1125"/>
      <c r="O1125"/>
      <c r="P1125"/>
      <c r="Q1125"/>
    </row>
    <row r="1126" spans="1:17" x14ac:dyDescent="0.25">
      <c r="A1126"/>
      <c r="B1126"/>
      <c r="C1126"/>
      <c r="D1126" s="57"/>
      <c r="H1126" s="57"/>
      <c r="I1126" s="57"/>
      <c r="J1126"/>
      <c r="K1126"/>
      <c r="L1126"/>
      <c r="M1126"/>
      <c r="N1126"/>
      <c r="O1126"/>
      <c r="P1126"/>
      <c r="Q1126"/>
    </row>
    <row r="1127" spans="1:17" x14ac:dyDescent="0.25">
      <c r="A1127"/>
      <c r="B1127"/>
      <c r="C1127"/>
      <c r="D1127" s="57"/>
      <c r="H1127" s="57"/>
      <c r="I1127" s="57"/>
      <c r="J1127"/>
      <c r="K1127"/>
      <c r="L1127"/>
      <c r="M1127"/>
      <c r="N1127"/>
      <c r="O1127"/>
      <c r="P1127"/>
      <c r="Q1127"/>
    </row>
    <row r="1128" spans="1:17" x14ac:dyDescent="0.25">
      <c r="A1128"/>
      <c r="B1128"/>
      <c r="C1128"/>
      <c r="D1128" s="57"/>
      <c r="H1128" s="57"/>
      <c r="I1128" s="57"/>
      <c r="J1128"/>
      <c r="K1128"/>
      <c r="L1128"/>
      <c r="M1128"/>
      <c r="N1128"/>
      <c r="O1128"/>
      <c r="P1128"/>
      <c r="Q1128"/>
    </row>
    <row r="1129" spans="1:17" x14ac:dyDescent="0.25">
      <c r="A1129"/>
      <c r="B1129"/>
      <c r="C1129"/>
      <c r="D1129" s="57"/>
      <c r="H1129" s="57"/>
      <c r="I1129" s="57"/>
      <c r="J1129"/>
      <c r="K1129"/>
      <c r="L1129"/>
      <c r="M1129"/>
      <c r="N1129"/>
      <c r="O1129"/>
      <c r="P1129"/>
      <c r="Q1129"/>
    </row>
    <row r="1130" spans="1:17" x14ac:dyDescent="0.25">
      <c r="A1130"/>
      <c r="B1130"/>
      <c r="C1130"/>
      <c r="D1130" s="57"/>
      <c r="H1130" s="57"/>
      <c r="I1130" s="57"/>
      <c r="J1130"/>
      <c r="K1130"/>
      <c r="L1130"/>
      <c r="M1130"/>
      <c r="N1130"/>
      <c r="O1130"/>
      <c r="P1130"/>
      <c r="Q1130"/>
    </row>
    <row r="1131" spans="1:17" x14ac:dyDescent="0.25">
      <c r="A1131"/>
      <c r="B1131"/>
      <c r="C1131"/>
      <c r="D1131" s="57"/>
      <c r="H1131" s="57"/>
      <c r="I1131" s="57"/>
      <c r="J1131"/>
      <c r="K1131"/>
      <c r="L1131"/>
      <c r="M1131"/>
      <c r="N1131"/>
      <c r="O1131"/>
      <c r="P1131"/>
      <c r="Q1131"/>
    </row>
    <row r="1132" spans="1:17" x14ac:dyDescent="0.25">
      <c r="A1132"/>
      <c r="B1132"/>
      <c r="C1132"/>
      <c r="D1132" s="57"/>
      <c r="H1132" s="57"/>
      <c r="I1132" s="57"/>
      <c r="J1132"/>
      <c r="K1132"/>
      <c r="L1132"/>
      <c r="M1132"/>
      <c r="N1132"/>
      <c r="O1132"/>
      <c r="P1132"/>
      <c r="Q1132"/>
    </row>
    <row r="1133" spans="1:17" x14ac:dyDescent="0.25">
      <c r="A1133"/>
      <c r="B1133"/>
      <c r="C1133"/>
      <c r="D1133" s="57"/>
      <c r="H1133" s="57"/>
      <c r="I1133" s="57"/>
      <c r="J1133"/>
      <c r="K1133"/>
      <c r="L1133"/>
      <c r="M1133"/>
      <c r="N1133"/>
      <c r="O1133"/>
      <c r="P1133"/>
      <c r="Q1133"/>
    </row>
    <row r="1134" spans="1:17" x14ac:dyDescent="0.25">
      <c r="A1134"/>
      <c r="B1134"/>
      <c r="C1134"/>
      <c r="D1134" s="57"/>
      <c r="H1134" s="57"/>
      <c r="I1134" s="57"/>
      <c r="J1134"/>
      <c r="K1134"/>
      <c r="L1134"/>
      <c r="M1134"/>
      <c r="N1134"/>
      <c r="O1134"/>
      <c r="P1134"/>
      <c r="Q1134"/>
    </row>
    <row r="1135" spans="1:17" x14ac:dyDescent="0.25">
      <c r="A1135"/>
      <c r="B1135"/>
      <c r="C1135"/>
      <c r="D1135" s="57"/>
      <c r="H1135" s="57"/>
      <c r="I1135" s="57"/>
      <c r="J1135"/>
      <c r="K1135"/>
      <c r="L1135"/>
      <c r="M1135"/>
      <c r="N1135"/>
      <c r="O1135"/>
      <c r="P1135"/>
      <c r="Q1135"/>
    </row>
    <row r="1136" spans="1:17" x14ac:dyDescent="0.25">
      <c r="A1136"/>
      <c r="B1136"/>
      <c r="C1136"/>
      <c r="D1136" s="57"/>
      <c r="H1136" s="57"/>
      <c r="I1136" s="57"/>
      <c r="J1136"/>
      <c r="K1136"/>
      <c r="L1136"/>
      <c r="M1136"/>
      <c r="N1136"/>
      <c r="O1136"/>
      <c r="P1136"/>
      <c r="Q1136"/>
    </row>
    <row r="1137" spans="1:17" x14ac:dyDescent="0.25">
      <c r="A1137"/>
      <c r="B1137"/>
      <c r="C1137"/>
      <c r="D1137" s="57"/>
      <c r="H1137" s="57"/>
      <c r="I1137" s="57"/>
      <c r="J1137"/>
      <c r="K1137"/>
      <c r="L1137"/>
      <c r="M1137"/>
      <c r="N1137"/>
      <c r="O1137"/>
      <c r="P1137"/>
      <c r="Q1137"/>
    </row>
    <row r="1138" spans="1:17" x14ac:dyDescent="0.25">
      <c r="A1138"/>
      <c r="B1138"/>
      <c r="C1138"/>
      <c r="D1138" s="57"/>
      <c r="H1138" s="57"/>
      <c r="I1138" s="57"/>
      <c r="J1138"/>
      <c r="K1138"/>
      <c r="L1138"/>
      <c r="M1138"/>
      <c r="N1138"/>
      <c r="O1138"/>
      <c r="P1138"/>
      <c r="Q1138"/>
    </row>
    <row r="1139" spans="1:17" x14ac:dyDescent="0.25">
      <c r="A1139"/>
      <c r="B1139"/>
      <c r="C1139"/>
      <c r="D1139" s="57"/>
      <c r="H1139" s="57"/>
      <c r="I1139" s="57"/>
      <c r="J1139"/>
      <c r="K1139"/>
      <c r="L1139"/>
      <c r="M1139"/>
      <c r="N1139"/>
      <c r="O1139"/>
      <c r="P1139"/>
      <c r="Q1139"/>
    </row>
    <row r="1140" spans="1:17" x14ac:dyDescent="0.25">
      <c r="A1140"/>
      <c r="B1140"/>
      <c r="C1140"/>
      <c r="D1140" s="57"/>
      <c r="H1140" s="57"/>
      <c r="I1140" s="57"/>
      <c r="J1140"/>
      <c r="K1140"/>
      <c r="L1140"/>
      <c r="M1140"/>
      <c r="N1140"/>
      <c r="O1140"/>
      <c r="P1140"/>
      <c r="Q1140"/>
    </row>
    <row r="1141" spans="1:17" x14ac:dyDescent="0.25">
      <c r="A1141"/>
      <c r="B1141"/>
      <c r="C1141"/>
      <c r="D1141" s="57"/>
      <c r="H1141" s="57"/>
      <c r="I1141" s="57"/>
      <c r="J1141"/>
      <c r="K1141"/>
      <c r="L1141"/>
      <c r="M1141"/>
      <c r="N1141"/>
      <c r="O1141"/>
      <c r="P1141"/>
      <c r="Q1141"/>
    </row>
    <row r="1142" spans="1:17" x14ac:dyDescent="0.25">
      <c r="A1142"/>
      <c r="B1142"/>
      <c r="C1142"/>
      <c r="D1142" s="57"/>
      <c r="H1142" s="57"/>
      <c r="I1142" s="57"/>
      <c r="J1142"/>
      <c r="K1142"/>
      <c r="L1142"/>
      <c r="M1142"/>
      <c r="N1142"/>
      <c r="O1142"/>
      <c r="P1142"/>
      <c r="Q1142"/>
    </row>
    <row r="1143" spans="1:17" x14ac:dyDescent="0.25">
      <c r="A1143"/>
      <c r="B1143"/>
      <c r="C1143"/>
      <c r="D1143" s="57"/>
      <c r="H1143" s="57"/>
      <c r="I1143" s="57"/>
      <c r="J1143"/>
      <c r="K1143"/>
      <c r="L1143"/>
      <c r="M1143"/>
      <c r="N1143"/>
      <c r="O1143"/>
      <c r="P1143"/>
      <c r="Q1143"/>
    </row>
    <row r="1144" spans="1:17" x14ac:dyDescent="0.25">
      <c r="A1144"/>
      <c r="B1144"/>
      <c r="C1144"/>
      <c r="D1144" s="57"/>
      <c r="H1144" s="57"/>
      <c r="I1144" s="57"/>
      <c r="J1144"/>
      <c r="K1144"/>
      <c r="L1144"/>
      <c r="M1144"/>
      <c r="N1144"/>
      <c r="O1144"/>
      <c r="P1144"/>
      <c r="Q1144"/>
    </row>
    <row r="1145" spans="1:17" x14ac:dyDescent="0.25">
      <c r="A1145"/>
      <c r="B1145"/>
      <c r="C1145"/>
      <c r="D1145" s="57"/>
      <c r="H1145" s="57"/>
      <c r="I1145" s="57"/>
      <c r="J1145"/>
      <c r="K1145"/>
      <c r="L1145"/>
      <c r="M1145"/>
      <c r="N1145"/>
      <c r="O1145"/>
      <c r="P1145"/>
      <c r="Q1145"/>
    </row>
    <row r="1146" spans="1:17" x14ac:dyDescent="0.25">
      <c r="A1146"/>
      <c r="B1146"/>
      <c r="C1146"/>
      <c r="D1146" s="57"/>
      <c r="H1146" s="57"/>
      <c r="I1146" s="57"/>
      <c r="J1146"/>
      <c r="K1146"/>
      <c r="L1146"/>
      <c r="M1146"/>
      <c r="N1146"/>
      <c r="O1146"/>
      <c r="P1146"/>
      <c r="Q1146"/>
    </row>
    <row r="1147" spans="1:17" x14ac:dyDescent="0.25">
      <c r="A1147"/>
      <c r="B1147"/>
      <c r="C1147"/>
      <c r="D1147" s="57"/>
      <c r="H1147" s="57"/>
      <c r="I1147" s="57"/>
      <c r="J1147"/>
      <c r="K1147"/>
      <c r="L1147"/>
      <c r="M1147"/>
      <c r="N1147"/>
      <c r="O1147"/>
      <c r="P1147"/>
      <c r="Q1147"/>
    </row>
    <row r="1148" spans="1:17" x14ac:dyDescent="0.25">
      <c r="A1148"/>
      <c r="B1148"/>
      <c r="C1148"/>
      <c r="D1148" s="57"/>
      <c r="H1148" s="57"/>
      <c r="I1148" s="57"/>
      <c r="J1148"/>
      <c r="K1148"/>
      <c r="L1148"/>
      <c r="M1148"/>
      <c r="N1148"/>
      <c r="O1148"/>
      <c r="P1148"/>
      <c r="Q1148"/>
    </row>
    <row r="1149" spans="1:17" x14ac:dyDescent="0.25">
      <c r="A1149"/>
      <c r="B1149"/>
      <c r="C1149"/>
      <c r="D1149" s="57"/>
      <c r="H1149" s="57"/>
      <c r="I1149" s="57"/>
      <c r="J1149"/>
      <c r="K1149"/>
      <c r="L1149"/>
      <c r="M1149"/>
      <c r="N1149"/>
      <c r="O1149"/>
      <c r="P1149"/>
      <c r="Q1149"/>
    </row>
    <row r="1150" spans="1:17" x14ac:dyDescent="0.25">
      <c r="A1150"/>
      <c r="B1150"/>
      <c r="C1150"/>
      <c r="D1150" s="57"/>
      <c r="H1150" s="57"/>
      <c r="I1150" s="57"/>
      <c r="J1150"/>
      <c r="K1150"/>
      <c r="L1150"/>
      <c r="M1150"/>
      <c r="N1150"/>
      <c r="O1150"/>
      <c r="P1150"/>
      <c r="Q1150"/>
    </row>
    <row r="1151" spans="1:17" x14ac:dyDescent="0.25">
      <c r="A1151"/>
      <c r="B1151"/>
      <c r="C1151"/>
      <c r="D1151" s="57"/>
      <c r="H1151" s="57"/>
      <c r="I1151" s="57"/>
      <c r="J1151"/>
      <c r="K1151"/>
      <c r="L1151"/>
      <c r="M1151"/>
      <c r="N1151"/>
      <c r="O1151"/>
      <c r="P1151"/>
      <c r="Q1151"/>
    </row>
    <row r="1152" spans="1:17" x14ac:dyDescent="0.25">
      <c r="A1152"/>
      <c r="B1152"/>
      <c r="C1152"/>
      <c r="D1152" s="57"/>
      <c r="H1152" s="57"/>
      <c r="I1152" s="57"/>
      <c r="J1152"/>
      <c r="K1152"/>
      <c r="L1152"/>
      <c r="M1152"/>
      <c r="N1152"/>
      <c r="O1152"/>
      <c r="P1152"/>
      <c r="Q1152"/>
    </row>
    <row r="1153" spans="1:17" x14ac:dyDescent="0.25">
      <c r="A1153"/>
      <c r="B1153"/>
      <c r="C1153"/>
      <c r="D1153" s="57"/>
      <c r="H1153" s="57"/>
      <c r="I1153" s="57"/>
      <c r="J1153"/>
      <c r="K1153"/>
      <c r="L1153"/>
      <c r="M1153"/>
      <c r="N1153"/>
      <c r="O1153"/>
      <c r="P1153"/>
      <c r="Q1153"/>
    </row>
    <row r="1154" spans="1:17" x14ac:dyDescent="0.25">
      <c r="A1154"/>
      <c r="B1154"/>
      <c r="C1154"/>
      <c r="D1154" s="57"/>
      <c r="H1154" s="57"/>
      <c r="I1154" s="57"/>
      <c r="J1154"/>
      <c r="K1154"/>
      <c r="L1154"/>
      <c r="M1154"/>
      <c r="N1154"/>
      <c r="O1154"/>
      <c r="P1154"/>
      <c r="Q1154"/>
    </row>
    <row r="1155" spans="1:17" x14ac:dyDescent="0.25">
      <c r="A1155"/>
      <c r="B1155"/>
      <c r="C1155"/>
      <c r="D1155" s="57"/>
      <c r="H1155" s="57"/>
      <c r="I1155" s="57"/>
      <c r="J1155"/>
      <c r="K1155"/>
      <c r="L1155"/>
      <c r="M1155"/>
      <c r="N1155"/>
      <c r="O1155"/>
      <c r="P1155"/>
      <c r="Q1155"/>
    </row>
    <row r="1156" spans="1:17" x14ac:dyDescent="0.25">
      <c r="A1156"/>
      <c r="B1156"/>
      <c r="C1156"/>
      <c r="D1156" s="57"/>
      <c r="H1156" s="57"/>
      <c r="I1156" s="57"/>
      <c r="J1156"/>
      <c r="K1156"/>
      <c r="L1156"/>
      <c r="M1156"/>
      <c r="N1156"/>
      <c r="O1156"/>
      <c r="P1156"/>
      <c r="Q1156"/>
    </row>
    <row r="1157" spans="1:17" x14ac:dyDescent="0.25">
      <c r="A1157"/>
      <c r="B1157"/>
      <c r="C1157"/>
      <c r="D1157" s="57"/>
      <c r="H1157" s="57"/>
      <c r="I1157" s="57"/>
      <c r="J1157"/>
      <c r="K1157"/>
      <c r="L1157"/>
      <c r="M1157"/>
      <c r="N1157"/>
      <c r="O1157"/>
      <c r="P1157"/>
      <c r="Q1157"/>
    </row>
    <row r="1158" spans="1:17" x14ac:dyDescent="0.25">
      <c r="A1158"/>
      <c r="B1158"/>
      <c r="C1158"/>
      <c r="D1158" s="57"/>
      <c r="H1158" s="57"/>
      <c r="I1158" s="57"/>
      <c r="J1158"/>
      <c r="K1158"/>
      <c r="L1158"/>
      <c r="M1158"/>
      <c r="N1158"/>
      <c r="O1158"/>
      <c r="P1158"/>
      <c r="Q1158"/>
    </row>
    <row r="1159" spans="1:17" x14ac:dyDescent="0.25">
      <c r="A1159"/>
      <c r="B1159"/>
      <c r="C1159"/>
      <c r="D1159" s="57"/>
      <c r="H1159" s="57"/>
      <c r="I1159" s="57"/>
      <c r="J1159"/>
      <c r="K1159"/>
      <c r="L1159"/>
      <c r="M1159"/>
      <c r="N1159"/>
      <c r="O1159"/>
      <c r="P1159"/>
      <c r="Q1159"/>
    </row>
    <row r="1160" spans="1:17" x14ac:dyDescent="0.25">
      <c r="A1160"/>
      <c r="B1160"/>
      <c r="C1160"/>
      <c r="D1160" s="57"/>
      <c r="H1160" s="57"/>
      <c r="I1160" s="57"/>
      <c r="J1160"/>
      <c r="K1160"/>
      <c r="L1160"/>
      <c r="M1160"/>
      <c r="N1160"/>
      <c r="O1160"/>
      <c r="P1160"/>
      <c r="Q1160"/>
    </row>
    <row r="1161" spans="1:17" x14ac:dyDescent="0.25">
      <c r="A1161"/>
      <c r="B1161"/>
      <c r="C1161"/>
      <c r="D1161" s="57"/>
      <c r="H1161" s="57"/>
      <c r="I1161" s="57"/>
      <c r="J1161"/>
      <c r="K1161"/>
      <c r="L1161"/>
      <c r="M1161"/>
      <c r="N1161"/>
      <c r="O1161"/>
      <c r="P1161"/>
      <c r="Q1161"/>
    </row>
    <row r="1162" spans="1:17" x14ac:dyDescent="0.25">
      <c r="A1162"/>
      <c r="B1162"/>
      <c r="C1162"/>
      <c r="D1162" s="57"/>
      <c r="H1162" s="57"/>
      <c r="I1162" s="57"/>
      <c r="J1162"/>
      <c r="K1162"/>
      <c r="L1162"/>
      <c r="M1162"/>
      <c r="N1162"/>
      <c r="O1162"/>
      <c r="P1162"/>
      <c r="Q1162"/>
    </row>
    <row r="1163" spans="1:17" x14ac:dyDescent="0.25">
      <c r="A1163"/>
      <c r="B1163"/>
      <c r="C1163"/>
      <c r="D1163" s="57"/>
      <c r="H1163" s="57"/>
      <c r="I1163" s="57"/>
      <c r="J1163"/>
      <c r="K1163"/>
      <c r="L1163"/>
      <c r="M1163"/>
      <c r="N1163"/>
      <c r="O1163"/>
      <c r="P1163"/>
      <c r="Q1163"/>
    </row>
    <row r="1164" spans="1:17" x14ac:dyDescent="0.25">
      <c r="A1164"/>
      <c r="B1164"/>
      <c r="C1164"/>
      <c r="D1164" s="57"/>
      <c r="H1164" s="57"/>
      <c r="I1164" s="57"/>
      <c r="J1164"/>
      <c r="K1164"/>
      <c r="L1164"/>
      <c r="M1164"/>
      <c r="N1164"/>
      <c r="O1164"/>
      <c r="P1164"/>
      <c r="Q1164"/>
    </row>
    <row r="1165" spans="1:17" x14ac:dyDescent="0.25">
      <c r="A1165"/>
      <c r="B1165"/>
      <c r="C1165"/>
      <c r="D1165" s="57"/>
      <c r="H1165" s="57"/>
      <c r="I1165" s="57"/>
      <c r="J1165"/>
      <c r="K1165"/>
      <c r="L1165"/>
      <c r="M1165"/>
      <c r="N1165"/>
      <c r="O1165"/>
      <c r="P1165"/>
      <c r="Q1165"/>
    </row>
    <row r="1166" spans="1:17" x14ac:dyDescent="0.25">
      <c r="A1166"/>
      <c r="B1166"/>
      <c r="C1166"/>
      <c r="D1166" s="57"/>
      <c r="H1166" s="57"/>
      <c r="I1166" s="57"/>
      <c r="J1166"/>
      <c r="K1166"/>
      <c r="L1166"/>
      <c r="M1166"/>
      <c r="N1166"/>
      <c r="O1166"/>
      <c r="P1166"/>
      <c r="Q1166"/>
    </row>
    <row r="1167" spans="1:17" x14ac:dyDescent="0.25">
      <c r="A1167"/>
      <c r="B1167"/>
      <c r="C1167"/>
      <c r="D1167" s="57"/>
      <c r="H1167" s="57"/>
      <c r="I1167" s="57"/>
      <c r="J1167"/>
      <c r="K1167"/>
      <c r="L1167"/>
      <c r="M1167"/>
      <c r="N1167"/>
      <c r="O1167"/>
      <c r="P1167"/>
      <c r="Q1167"/>
    </row>
    <row r="1168" spans="1:17" x14ac:dyDescent="0.25">
      <c r="A1168"/>
      <c r="B1168"/>
      <c r="C1168"/>
      <c r="D1168" s="57"/>
      <c r="H1168" s="57"/>
      <c r="I1168" s="57"/>
      <c r="J1168"/>
      <c r="K1168"/>
      <c r="L1168"/>
      <c r="M1168"/>
      <c r="N1168"/>
      <c r="O1168"/>
      <c r="P1168"/>
      <c r="Q1168"/>
    </row>
    <row r="1169" spans="1:17" x14ac:dyDescent="0.25">
      <c r="A1169"/>
      <c r="B1169"/>
      <c r="C1169"/>
      <c r="D1169" s="57"/>
      <c r="H1169" s="57"/>
      <c r="I1169" s="57"/>
      <c r="J1169"/>
      <c r="K1169"/>
      <c r="L1169"/>
      <c r="M1169"/>
      <c r="N1169"/>
      <c r="O1169"/>
      <c r="P1169"/>
      <c r="Q1169"/>
    </row>
    <row r="1170" spans="1:17" x14ac:dyDescent="0.25">
      <c r="A1170"/>
      <c r="B1170"/>
      <c r="C1170"/>
      <c r="D1170" s="57"/>
      <c r="H1170" s="57"/>
      <c r="I1170" s="57"/>
      <c r="J1170"/>
      <c r="K1170"/>
      <c r="L1170"/>
      <c r="M1170"/>
      <c r="N1170"/>
      <c r="O1170"/>
      <c r="P1170"/>
      <c r="Q1170"/>
    </row>
    <row r="1171" spans="1:17" x14ac:dyDescent="0.25">
      <c r="A1171"/>
      <c r="B1171"/>
      <c r="C1171"/>
      <c r="D1171" s="57"/>
      <c r="H1171" s="57"/>
      <c r="I1171" s="57"/>
      <c r="J1171"/>
      <c r="K1171"/>
      <c r="L1171"/>
      <c r="M1171"/>
      <c r="N1171"/>
      <c r="O1171"/>
      <c r="P1171"/>
      <c r="Q1171"/>
    </row>
    <row r="1172" spans="1:17" x14ac:dyDescent="0.25">
      <c r="A1172"/>
      <c r="B1172"/>
      <c r="C1172"/>
      <c r="D1172" s="57"/>
      <c r="H1172" s="57"/>
      <c r="I1172" s="57"/>
      <c r="J1172"/>
      <c r="K1172"/>
      <c r="L1172"/>
      <c r="M1172"/>
      <c r="N1172"/>
      <c r="O1172"/>
      <c r="P1172"/>
      <c r="Q1172"/>
    </row>
    <row r="1173" spans="1:17" x14ac:dyDescent="0.25">
      <c r="A1173"/>
      <c r="B1173"/>
      <c r="C1173"/>
      <c r="D1173" s="57"/>
      <c r="H1173" s="57"/>
      <c r="I1173" s="57"/>
      <c r="J1173"/>
      <c r="K1173"/>
      <c r="L1173"/>
      <c r="M1173"/>
      <c r="N1173"/>
      <c r="O1173"/>
      <c r="P1173"/>
      <c r="Q1173"/>
    </row>
    <row r="1174" spans="1:17" x14ac:dyDescent="0.25">
      <c r="A1174"/>
      <c r="B1174"/>
      <c r="C1174"/>
      <c r="D1174" s="57"/>
      <c r="H1174" s="57"/>
      <c r="I1174" s="57"/>
      <c r="J1174"/>
      <c r="K1174"/>
      <c r="L1174"/>
      <c r="M1174"/>
      <c r="N1174"/>
      <c r="O1174"/>
      <c r="P1174"/>
      <c r="Q1174"/>
    </row>
    <row r="1175" spans="1:17" x14ac:dyDescent="0.25">
      <c r="A1175"/>
      <c r="B1175"/>
      <c r="C1175"/>
      <c r="D1175" s="57"/>
      <c r="H1175" s="57"/>
      <c r="I1175" s="57"/>
      <c r="J1175"/>
      <c r="K1175"/>
      <c r="L1175"/>
      <c r="M1175"/>
      <c r="N1175"/>
      <c r="O1175"/>
      <c r="P1175"/>
      <c r="Q1175"/>
    </row>
    <row r="1176" spans="1:17" x14ac:dyDescent="0.25">
      <c r="A1176"/>
      <c r="B1176"/>
      <c r="C1176"/>
      <c r="D1176" s="57"/>
      <c r="H1176" s="57"/>
      <c r="I1176" s="57"/>
      <c r="J1176"/>
      <c r="K1176"/>
      <c r="L1176"/>
      <c r="M1176"/>
      <c r="N1176"/>
      <c r="O1176"/>
      <c r="P1176"/>
      <c r="Q1176"/>
    </row>
    <row r="1177" spans="1:17" x14ac:dyDescent="0.25">
      <c r="A1177"/>
      <c r="B1177"/>
      <c r="C1177"/>
      <c r="D1177" s="57"/>
      <c r="H1177" s="57"/>
      <c r="I1177" s="57"/>
      <c r="J1177"/>
      <c r="K1177"/>
      <c r="L1177"/>
      <c r="M1177"/>
      <c r="N1177"/>
      <c r="O1177"/>
      <c r="P1177"/>
      <c r="Q1177"/>
    </row>
    <row r="1178" spans="1:17" x14ac:dyDescent="0.25">
      <c r="A1178"/>
      <c r="B1178"/>
      <c r="C1178"/>
      <c r="D1178" s="57"/>
      <c r="H1178" s="57"/>
      <c r="I1178" s="57"/>
      <c r="J1178"/>
      <c r="K1178"/>
      <c r="L1178"/>
      <c r="M1178"/>
      <c r="N1178"/>
      <c r="O1178"/>
      <c r="P1178"/>
      <c r="Q1178"/>
    </row>
    <row r="1179" spans="1:17" x14ac:dyDescent="0.25">
      <c r="A1179"/>
      <c r="B1179"/>
      <c r="C1179"/>
      <c r="D1179" s="57"/>
      <c r="H1179" s="57"/>
      <c r="I1179" s="57"/>
      <c r="J1179"/>
      <c r="K1179"/>
      <c r="L1179"/>
      <c r="M1179"/>
      <c r="N1179"/>
      <c r="O1179"/>
      <c r="P1179"/>
      <c r="Q1179"/>
    </row>
    <row r="1180" spans="1:17" x14ac:dyDescent="0.25">
      <c r="A1180"/>
      <c r="B1180"/>
      <c r="C1180"/>
      <c r="D1180" s="57"/>
      <c r="H1180" s="57"/>
      <c r="I1180" s="57"/>
      <c r="J1180"/>
      <c r="K1180"/>
      <c r="L1180"/>
      <c r="M1180"/>
      <c r="N1180"/>
      <c r="O1180"/>
      <c r="P1180"/>
      <c r="Q1180"/>
    </row>
    <row r="1181" spans="1:17" x14ac:dyDescent="0.25">
      <c r="A1181"/>
      <c r="B1181"/>
      <c r="C1181"/>
      <c r="D1181" s="57"/>
      <c r="H1181" s="57"/>
      <c r="I1181" s="57"/>
      <c r="J1181"/>
      <c r="K1181"/>
      <c r="L1181"/>
      <c r="M1181"/>
      <c r="N1181"/>
      <c r="O1181"/>
      <c r="P1181"/>
      <c r="Q1181"/>
    </row>
    <row r="1182" spans="1:17" x14ac:dyDescent="0.25">
      <c r="A1182"/>
      <c r="B1182"/>
      <c r="C1182"/>
      <c r="D1182" s="57"/>
      <c r="H1182" s="57"/>
      <c r="I1182" s="57"/>
      <c r="J1182"/>
      <c r="K1182"/>
      <c r="L1182"/>
      <c r="M1182"/>
      <c r="N1182"/>
      <c r="O1182"/>
      <c r="P1182"/>
      <c r="Q1182"/>
    </row>
    <row r="1183" spans="1:17" x14ac:dyDescent="0.25">
      <c r="A1183"/>
      <c r="B1183"/>
      <c r="C1183"/>
      <c r="D1183" s="57"/>
      <c r="H1183" s="57"/>
      <c r="I1183" s="57"/>
      <c r="J1183"/>
      <c r="K1183"/>
      <c r="L1183"/>
      <c r="M1183"/>
      <c r="N1183"/>
      <c r="O1183"/>
      <c r="P1183"/>
      <c r="Q1183"/>
    </row>
    <row r="1184" spans="1:17" x14ac:dyDescent="0.25">
      <c r="A1184"/>
      <c r="B1184"/>
      <c r="C1184"/>
      <c r="D1184" s="57"/>
      <c r="H1184" s="57"/>
      <c r="I1184" s="57"/>
      <c r="J1184"/>
      <c r="K1184"/>
      <c r="L1184"/>
      <c r="M1184"/>
      <c r="N1184"/>
      <c r="O1184"/>
      <c r="P1184"/>
      <c r="Q1184"/>
    </row>
    <row r="1185" spans="1:17" x14ac:dyDescent="0.25">
      <c r="A1185"/>
      <c r="B1185"/>
      <c r="C1185"/>
      <c r="D1185" s="57"/>
      <c r="H1185" s="57"/>
      <c r="I1185" s="57"/>
      <c r="J1185"/>
      <c r="K1185"/>
      <c r="L1185"/>
      <c r="M1185"/>
      <c r="N1185"/>
      <c r="O1185"/>
      <c r="P1185"/>
      <c r="Q1185"/>
    </row>
    <row r="1186" spans="1:17" x14ac:dyDescent="0.25">
      <c r="A1186"/>
      <c r="B1186"/>
      <c r="C1186"/>
      <c r="D1186" s="57"/>
      <c r="H1186" s="57"/>
      <c r="I1186" s="57"/>
      <c r="J1186"/>
      <c r="K1186"/>
      <c r="L1186"/>
      <c r="M1186"/>
      <c r="N1186"/>
      <c r="O1186"/>
      <c r="P1186"/>
      <c r="Q1186"/>
    </row>
    <row r="1187" spans="1:17" x14ac:dyDescent="0.25">
      <c r="A1187"/>
      <c r="B1187"/>
      <c r="C1187"/>
      <c r="D1187" s="57"/>
      <c r="H1187" s="57"/>
      <c r="I1187" s="57"/>
      <c r="J1187"/>
      <c r="K1187"/>
      <c r="L1187"/>
      <c r="M1187"/>
      <c r="N1187"/>
      <c r="O1187"/>
      <c r="P1187"/>
      <c r="Q1187"/>
    </row>
    <row r="1188" spans="1:17" x14ac:dyDescent="0.25">
      <c r="A1188"/>
      <c r="B1188"/>
      <c r="C1188"/>
      <c r="D1188" s="57"/>
      <c r="H1188" s="57"/>
      <c r="I1188" s="57"/>
      <c r="J1188"/>
      <c r="K1188"/>
      <c r="L1188"/>
      <c r="M1188"/>
      <c r="N1188"/>
      <c r="O1188"/>
      <c r="P1188"/>
      <c r="Q1188"/>
    </row>
    <row r="1189" spans="1:17" x14ac:dyDescent="0.25">
      <c r="A1189"/>
      <c r="B1189"/>
      <c r="C1189"/>
      <c r="D1189" s="57"/>
      <c r="H1189" s="57"/>
      <c r="I1189" s="57"/>
      <c r="J1189"/>
      <c r="K1189"/>
      <c r="L1189"/>
      <c r="M1189"/>
      <c r="N1189"/>
      <c r="O1189"/>
      <c r="P1189"/>
      <c r="Q1189"/>
    </row>
    <row r="1190" spans="1:17" x14ac:dyDescent="0.25">
      <c r="A1190"/>
      <c r="B1190"/>
      <c r="C1190"/>
      <c r="D1190" s="57"/>
      <c r="H1190" s="57"/>
      <c r="I1190" s="57"/>
      <c r="J1190"/>
      <c r="K1190"/>
      <c r="L1190"/>
      <c r="M1190"/>
      <c r="N1190"/>
      <c r="O1190"/>
      <c r="P1190"/>
      <c r="Q1190"/>
    </row>
    <row r="1191" spans="1:17" x14ac:dyDescent="0.25">
      <c r="A1191"/>
      <c r="B1191"/>
      <c r="C1191"/>
      <c r="D1191" s="57"/>
      <c r="H1191" s="57"/>
      <c r="I1191" s="57"/>
      <c r="J1191"/>
      <c r="K1191"/>
      <c r="L1191"/>
      <c r="M1191"/>
      <c r="N1191"/>
      <c r="O1191"/>
      <c r="P1191"/>
      <c r="Q1191"/>
    </row>
    <row r="1192" spans="1:17" x14ac:dyDescent="0.25">
      <c r="A1192"/>
      <c r="B1192"/>
      <c r="C1192"/>
      <c r="D1192" s="57"/>
      <c r="H1192" s="57"/>
      <c r="I1192" s="57"/>
      <c r="J1192"/>
      <c r="K1192"/>
      <c r="L1192"/>
      <c r="M1192"/>
      <c r="N1192"/>
      <c r="O1192"/>
      <c r="P1192"/>
      <c r="Q1192"/>
    </row>
    <row r="1193" spans="1:17" x14ac:dyDescent="0.25">
      <c r="A1193"/>
      <c r="B1193"/>
      <c r="C1193"/>
      <c r="D1193" s="57"/>
      <c r="H1193" s="57"/>
      <c r="I1193" s="57"/>
      <c r="J1193"/>
      <c r="K1193"/>
      <c r="L1193"/>
      <c r="M1193"/>
      <c r="N1193"/>
      <c r="O1193"/>
      <c r="P1193"/>
      <c r="Q1193"/>
    </row>
    <row r="1194" spans="1:17" x14ac:dyDescent="0.25">
      <c r="A1194"/>
      <c r="B1194"/>
      <c r="C1194"/>
      <c r="D1194" s="57"/>
      <c r="H1194" s="57"/>
      <c r="I1194" s="57"/>
      <c r="J1194"/>
      <c r="K1194"/>
      <c r="L1194"/>
      <c r="M1194"/>
      <c r="N1194"/>
      <c r="O1194"/>
      <c r="P1194"/>
      <c r="Q1194"/>
    </row>
    <row r="1195" spans="1:17" x14ac:dyDescent="0.25">
      <c r="A1195"/>
      <c r="B1195"/>
      <c r="C1195"/>
      <c r="D1195" s="57"/>
      <c r="H1195" s="57"/>
      <c r="I1195" s="57"/>
      <c r="J1195"/>
      <c r="K1195"/>
      <c r="L1195"/>
      <c r="M1195"/>
      <c r="N1195"/>
      <c r="O1195"/>
      <c r="P1195"/>
      <c r="Q1195"/>
    </row>
    <row r="1196" spans="1:17" x14ac:dyDescent="0.25">
      <c r="A1196"/>
      <c r="B1196"/>
      <c r="C1196"/>
      <c r="D1196" s="57"/>
      <c r="H1196" s="57"/>
      <c r="I1196" s="57"/>
      <c r="J1196"/>
      <c r="K1196"/>
      <c r="L1196"/>
      <c r="M1196"/>
      <c r="N1196"/>
      <c r="O1196"/>
      <c r="P1196"/>
      <c r="Q1196"/>
    </row>
    <row r="1197" spans="1:17" x14ac:dyDescent="0.25">
      <c r="A1197"/>
      <c r="B1197"/>
      <c r="C1197"/>
      <c r="D1197" s="57"/>
      <c r="H1197" s="57"/>
      <c r="I1197" s="57"/>
      <c r="J1197"/>
      <c r="K1197"/>
      <c r="L1197"/>
      <c r="M1197"/>
      <c r="N1197"/>
      <c r="O1197"/>
      <c r="P1197"/>
      <c r="Q1197"/>
    </row>
    <row r="1198" spans="1:17" x14ac:dyDescent="0.25">
      <c r="A1198"/>
      <c r="B1198"/>
      <c r="C1198"/>
      <c r="D1198" s="57"/>
      <c r="H1198" s="57"/>
      <c r="I1198" s="57"/>
      <c r="J1198"/>
      <c r="K1198"/>
      <c r="L1198"/>
      <c r="M1198"/>
      <c r="N1198"/>
      <c r="O1198"/>
      <c r="P1198"/>
      <c r="Q1198"/>
    </row>
    <row r="1199" spans="1:17" x14ac:dyDescent="0.25">
      <c r="A1199"/>
      <c r="B1199"/>
      <c r="C1199"/>
      <c r="D1199" s="57"/>
      <c r="H1199" s="57"/>
      <c r="I1199" s="57"/>
      <c r="J1199"/>
      <c r="K1199"/>
      <c r="L1199"/>
      <c r="M1199"/>
      <c r="N1199"/>
      <c r="O1199"/>
      <c r="P1199"/>
      <c r="Q1199"/>
    </row>
    <row r="1200" spans="1:17" x14ac:dyDescent="0.25">
      <c r="A1200"/>
      <c r="B1200"/>
      <c r="C1200"/>
      <c r="D1200" s="57"/>
      <c r="H1200" s="57"/>
      <c r="I1200" s="57"/>
      <c r="J1200"/>
      <c r="K1200"/>
      <c r="L1200"/>
      <c r="M1200"/>
      <c r="N1200"/>
      <c r="O1200"/>
      <c r="P1200"/>
      <c r="Q1200"/>
    </row>
    <row r="1201" spans="1:17" x14ac:dyDescent="0.25">
      <c r="A1201"/>
      <c r="B1201"/>
      <c r="C1201"/>
      <c r="D1201" s="57"/>
      <c r="H1201" s="57"/>
      <c r="I1201" s="57"/>
      <c r="J1201"/>
      <c r="K1201"/>
      <c r="L1201"/>
      <c r="M1201"/>
      <c r="N1201"/>
      <c r="O1201"/>
      <c r="P1201"/>
      <c r="Q1201"/>
    </row>
    <row r="1202" spans="1:17" x14ac:dyDescent="0.25">
      <c r="A1202"/>
      <c r="B1202"/>
      <c r="C1202"/>
      <c r="D1202" s="57"/>
      <c r="H1202" s="57"/>
      <c r="I1202" s="57"/>
      <c r="J1202"/>
      <c r="K1202"/>
      <c r="L1202"/>
      <c r="M1202"/>
      <c r="N1202"/>
      <c r="O1202"/>
      <c r="P1202"/>
      <c r="Q1202"/>
    </row>
    <row r="1203" spans="1:17" x14ac:dyDescent="0.25">
      <c r="A1203"/>
      <c r="B1203"/>
      <c r="C1203"/>
      <c r="D1203" s="57"/>
      <c r="H1203" s="57"/>
      <c r="I1203" s="57"/>
      <c r="J1203"/>
      <c r="K1203"/>
      <c r="L1203"/>
      <c r="M1203"/>
      <c r="N1203"/>
      <c r="O1203"/>
      <c r="P1203"/>
      <c r="Q1203"/>
    </row>
    <row r="1204" spans="1:17" x14ac:dyDescent="0.25">
      <c r="A1204"/>
      <c r="B1204"/>
      <c r="C1204"/>
      <c r="D1204" s="57"/>
      <c r="H1204" s="57"/>
      <c r="I1204" s="57"/>
      <c r="J1204"/>
      <c r="K1204"/>
      <c r="L1204"/>
      <c r="M1204"/>
      <c r="N1204"/>
      <c r="O1204"/>
      <c r="P1204"/>
      <c r="Q1204"/>
    </row>
    <row r="1205" spans="1:17" x14ac:dyDescent="0.25">
      <c r="A1205"/>
      <c r="B1205"/>
      <c r="C1205"/>
      <c r="D1205" s="57"/>
      <c r="H1205" s="57"/>
      <c r="I1205" s="57"/>
      <c r="J1205"/>
      <c r="K1205"/>
      <c r="L1205"/>
      <c r="M1205"/>
      <c r="N1205"/>
      <c r="O1205"/>
      <c r="P1205"/>
      <c r="Q1205"/>
    </row>
    <row r="1206" spans="1:17" x14ac:dyDescent="0.25">
      <c r="A1206"/>
      <c r="B1206"/>
      <c r="C1206"/>
      <c r="D1206" s="57"/>
      <c r="H1206" s="57"/>
      <c r="I1206" s="57"/>
      <c r="J1206"/>
      <c r="K1206"/>
      <c r="L1206"/>
      <c r="M1206"/>
      <c r="N1206"/>
      <c r="O1206"/>
      <c r="P1206"/>
      <c r="Q1206"/>
    </row>
    <row r="1207" spans="1:17" x14ac:dyDescent="0.25">
      <c r="A1207"/>
      <c r="B1207"/>
      <c r="C1207"/>
      <c r="D1207" s="57"/>
      <c r="H1207" s="57"/>
      <c r="I1207" s="57"/>
      <c r="J1207"/>
      <c r="K1207"/>
      <c r="L1207"/>
      <c r="M1207"/>
      <c r="N1207"/>
      <c r="O1207"/>
      <c r="P1207"/>
      <c r="Q1207"/>
    </row>
    <row r="1208" spans="1:17" x14ac:dyDescent="0.25">
      <c r="A1208"/>
      <c r="B1208"/>
      <c r="C1208"/>
      <c r="D1208" s="57"/>
      <c r="H1208" s="57"/>
      <c r="I1208" s="57"/>
      <c r="J1208"/>
      <c r="K1208"/>
      <c r="L1208"/>
      <c r="M1208"/>
      <c r="N1208"/>
      <c r="O1208"/>
      <c r="P1208"/>
      <c r="Q1208"/>
    </row>
    <row r="1209" spans="1:17" x14ac:dyDescent="0.25">
      <c r="A1209"/>
      <c r="B1209"/>
      <c r="C1209"/>
      <c r="D1209" s="57"/>
      <c r="H1209" s="57"/>
      <c r="I1209" s="57"/>
      <c r="J1209"/>
      <c r="K1209"/>
      <c r="L1209"/>
      <c r="M1209"/>
      <c r="N1209"/>
      <c r="O1209"/>
      <c r="P1209"/>
      <c r="Q1209"/>
    </row>
    <row r="1210" spans="1:17" x14ac:dyDescent="0.25">
      <c r="A1210"/>
      <c r="B1210"/>
      <c r="C1210"/>
      <c r="D1210" s="57"/>
      <c r="H1210" s="57"/>
      <c r="I1210" s="57"/>
      <c r="J1210"/>
      <c r="K1210"/>
      <c r="L1210"/>
      <c r="M1210"/>
      <c r="N1210"/>
      <c r="O1210"/>
      <c r="P1210"/>
      <c r="Q1210"/>
    </row>
    <row r="1211" spans="1:17" x14ac:dyDescent="0.25">
      <c r="A1211"/>
      <c r="B1211"/>
      <c r="C1211"/>
      <c r="D1211" s="57"/>
      <c r="H1211" s="57"/>
      <c r="I1211" s="57"/>
      <c r="J1211"/>
      <c r="K1211"/>
      <c r="L1211"/>
      <c r="M1211"/>
      <c r="N1211"/>
      <c r="O1211"/>
      <c r="P1211"/>
      <c r="Q1211"/>
    </row>
    <row r="1212" spans="1:17" x14ac:dyDescent="0.25">
      <c r="A1212"/>
      <c r="B1212"/>
      <c r="C1212"/>
      <c r="D1212" s="57"/>
      <c r="H1212" s="57"/>
      <c r="I1212" s="57"/>
      <c r="J1212"/>
      <c r="K1212"/>
      <c r="L1212"/>
      <c r="M1212"/>
      <c r="N1212"/>
      <c r="O1212"/>
      <c r="P1212"/>
      <c r="Q1212"/>
    </row>
    <row r="1213" spans="1:17" x14ac:dyDescent="0.25">
      <c r="A1213"/>
      <c r="B1213"/>
      <c r="C1213"/>
      <c r="D1213" s="57"/>
      <c r="H1213" s="57"/>
      <c r="I1213" s="57"/>
      <c r="J1213"/>
      <c r="K1213"/>
      <c r="L1213"/>
      <c r="M1213"/>
      <c r="N1213"/>
      <c r="O1213"/>
      <c r="P1213"/>
      <c r="Q1213"/>
    </row>
    <row r="1214" spans="1:17" x14ac:dyDescent="0.25">
      <c r="A1214"/>
      <c r="B1214"/>
      <c r="C1214"/>
      <c r="D1214" s="57"/>
      <c r="H1214" s="57"/>
      <c r="I1214" s="57"/>
      <c r="J1214"/>
      <c r="K1214"/>
      <c r="L1214"/>
      <c r="M1214"/>
      <c r="N1214"/>
      <c r="O1214"/>
      <c r="P1214"/>
      <c r="Q1214"/>
    </row>
    <row r="1215" spans="1:17" x14ac:dyDescent="0.25">
      <c r="A1215"/>
      <c r="B1215"/>
      <c r="C1215"/>
      <c r="D1215" s="57"/>
      <c r="H1215" s="57"/>
      <c r="I1215" s="57"/>
      <c r="J1215"/>
      <c r="K1215"/>
      <c r="L1215"/>
      <c r="M1215"/>
      <c r="N1215"/>
      <c r="O1215"/>
      <c r="P1215"/>
      <c r="Q1215"/>
    </row>
    <row r="1216" spans="1:17" x14ac:dyDescent="0.25">
      <c r="A1216"/>
      <c r="B1216"/>
      <c r="C1216"/>
      <c r="D1216" s="57"/>
      <c r="H1216" s="57"/>
      <c r="I1216" s="57"/>
      <c r="J1216"/>
      <c r="K1216"/>
      <c r="L1216"/>
      <c r="M1216"/>
      <c r="N1216"/>
      <c r="O1216"/>
      <c r="P1216"/>
      <c r="Q1216"/>
    </row>
    <row r="1217" spans="1:17" x14ac:dyDescent="0.25">
      <c r="A1217"/>
      <c r="B1217"/>
      <c r="C1217"/>
      <c r="D1217" s="57"/>
      <c r="H1217" s="57"/>
      <c r="I1217" s="57"/>
      <c r="J1217"/>
      <c r="K1217"/>
      <c r="L1217"/>
      <c r="M1217"/>
      <c r="N1217"/>
      <c r="O1217"/>
      <c r="P1217"/>
      <c r="Q1217"/>
    </row>
    <row r="1218" spans="1:17" x14ac:dyDescent="0.25">
      <c r="A1218"/>
      <c r="B1218"/>
      <c r="C1218"/>
      <c r="D1218" s="57"/>
      <c r="H1218" s="57"/>
      <c r="I1218" s="57"/>
      <c r="J1218"/>
      <c r="K1218"/>
      <c r="L1218"/>
      <c r="M1218"/>
      <c r="N1218"/>
      <c r="O1218"/>
      <c r="P1218"/>
      <c r="Q1218"/>
    </row>
    <row r="1219" spans="1:17" x14ac:dyDescent="0.25">
      <c r="A1219"/>
      <c r="B1219"/>
      <c r="C1219"/>
      <c r="D1219" s="57"/>
      <c r="H1219" s="57"/>
      <c r="I1219" s="57"/>
      <c r="J1219"/>
      <c r="K1219"/>
      <c r="L1219"/>
      <c r="M1219"/>
      <c r="N1219"/>
      <c r="O1219"/>
      <c r="P1219"/>
      <c r="Q1219"/>
    </row>
    <row r="1220" spans="1:17" x14ac:dyDescent="0.25">
      <c r="A1220"/>
      <c r="B1220"/>
      <c r="C1220"/>
      <c r="D1220" s="57"/>
      <c r="H1220" s="57"/>
      <c r="I1220" s="57"/>
      <c r="J1220"/>
      <c r="K1220"/>
      <c r="L1220"/>
      <c r="M1220"/>
      <c r="N1220"/>
      <c r="O1220"/>
      <c r="P1220"/>
      <c r="Q1220"/>
    </row>
    <row r="1221" spans="1:17" x14ac:dyDescent="0.25">
      <c r="A1221"/>
      <c r="B1221"/>
      <c r="C1221"/>
      <c r="D1221" s="57"/>
      <c r="H1221" s="57"/>
      <c r="I1221" s="57"/>
      <c r="J1221"/>
      <c r="K1221"/>
      <c r="L1221"/>
      <c r="M1221"/>
      <c r="N1221"/>
      <c r="O1221"/>
      <c r="P1221"/>
      <c r="Q1221"/>
    </row>
    <row r="1222" spans="1:17" x14ac:dyDescent="0.25">
      <c r="A1222"/>
      <c r="B1222"/>
      <c r="C1222"/>
      <c r="D1222" s="57"/>
      <c r="H1222" s="57"/>
      <c r="I1222" s="57"/>
      <c r="J1222"/>
      <c r="K1222"/>
      <c r="L1222"/>
      <c r="M1222"/>
      <c r="N1222"/>
      <c r="O1222"/>
      <c r="P1222"/>
      <c r="Q1222"/>
    </row>
    <row r="1223" spans="1:17" x14ac:dyDescent="0.25">
      <c r="A1223"/>
      <c r="B1223"/>
      <c r="C1223"/>
      <c r="D1223" s="57"/>
      <c r="H1223" s="57"/>
      <c r="I1223" s="57"/>
      <c r="J1223"/>
      <c r="K1223"/>
      <c r="L1223"/>
      <c r="M1223"/>
      <c r="N1223"/>
      <c r="O1223"/>
      <c r="P1223"/>
      <c r="Q1223"/>
    </row>
    <row r="1224" spans="1:17" x14ac:dyDescent="0.25">
      <c r="A1224"/>
      <c r="B1224"/>
      <c r="C1224"/>
      <c r="D1224" s="57"/>
      <c r="H1224" s="57"/>
      <c r="I1224" s="57"/>
      <c r="J1224"/>
      <c r="K1224"/>
      <c r="L1224"/>
      <c r="M1224"/>
      <c r="N1224"/>
      <c r="O1224"/>
      <c r="P1224"/>
      <c r="Q1224"/>
    </row>
    <row r="1225" spans="1:17" x14ac:dyDescent="0.25">
      <c r="A1225"/>
      <c r="B1225"/>
      <c r="C1225"/>
      <c r="D1225" s="57"/>
      <c r="H1225" s="57"/>
      <c r="I1225" s="57"/>
      <c r="J1225"/>
      <c r="K1225"/>
      <c r="L1225"/>
      <c r="M1225"/>
      <c r="N1225"/>
      <c r="O1225"/>
      <c r="P1225"/>
      <c r="Q1225"/>
    </row>
    <row r="1226" spans="1:17" x14ac:dyDescent="0.25">
      <c r="A1226"/>
      <c r="B1226"/>
      <c r="C1226"/>
      <c r="D1226" s="57"/>
      <c r="H1226" s="57"/>
      <c r="I1226" s="57"/>
      <c r="J1226"/>
      <c r="K1226"/>
      <c r="L1226"/>
      <c r="M1226"/>
      <c r="N1226"/>
      <c r="O1226"/>
      <c r="P1226"/>
      <c r="Q1226"/>
    </row>
    <row r="1227" spans="1:17" x14ac:dyDescent="0.25">
      <c r="A1227"/>
      <c r="B1227"/>
      <c r="C1227"/>
      <c r="D1227" s="57"/>
      <c r="H1227" s="57"/>
      <c r="I1227" s="57"/>
      <c r="J1227"/>
      <c r="K1227"/>
      <c r="L1227"/>
      <c r="M1227"/>
      <c r="N1227"/>
      <c r="O1227"/>
      <c r="P1227"/>
      <c r="Q1227"/>
    </row>
    <row r="1228" spans="1:17" x14ac:dyDescent="0.25">
      <c r="A1228"/>
      <c r="B1228"/>
      <c r="C1228"/>
      <c r="D1228" s="57"/>
      <c r="H1228" s="57"/>
      <c r="I1228" s="57"/>
      <c r="J1228"/>
      <c r="K1228"/>
      <c r="L1228"/>
      <c r="M1228"/>
      <c r="N1228"/>
      <c r="O1228"/>
      <c r="P1228"/>
      <c r="Q1228"/>
    </row>
    <row r="1229" spans="1:17" x14ac:dyDescent="0.25">
      <c r="A1229"/>
      <c r="B1229"/>
      <c r="C1229"/>
      <c r="D1229" s="57"/>
      <c r="H1229" s="57"/>
      <c r="I1229" s="57"/>
      <c r="J1229"/>
      <c r="K1229"/>
      <c r="L1229"/>
      <c r="M1229"/>
      <c r="N1229"/>
      <c r="O1229"/>
      <c r="P1229"/>
      <c r="Q1229"/>
    </row>
    <row r="1230" spans="1:17" x14ac:dyDescent="0.25">
      <c r="A1230"/>
      <c r="B1230"/>
      <c r="C1230"/>
      <c r="D1230" s="57"/>
      <c r="H1230" s="57"/>
      <c r="I1230" s="57"/>
      <c r="J1230"/>
      <c r="K1230"/>
      <c r="L1230"/>
      <c r="M1230"/>
      <c r="N1230"/>
      <c r="O1230"/>
      <c r="P1230"/>
      <c r="Q1230"/>
    </row>
    <row r="1231" spans="1:17" x14ac:dyDescent="0.25">
      <c r="A1231"/>
      <c r="B1231"/>
      <c r="C1231"/>
      <c r="D1231" s="57"/>
      <c r="H1231" s="57"/>
      <c r="I1231" s="57"/>
      <c r="J1231"/>
      <c r="K1231"/>
      <c r="L1231"/>
      <c r="M1231"/>
      <c r="N1231"/>
      <c r="O1231"/>
      <c r="P1231"/>
      <c r="Q1231"/>
    </row>
    <row r="1232" spans="1:17" x14ac:dyDescent="0.25">
      <c r="A1232"/>
      <c r="B1232"/>
      <c r="C1232"/>
      <c r="D1232" s="57"/>
      <c r="H1232" s="57"/>
      <c r="I1232" s="57"/>
      <c r="J1232"/>
      <c r="K1232"/>
      <c r="L1232"/>
      <c r="M1232"/>
      <c r="N1232"/>
      <c r="O1232"/>
      <c r="P1232"/>
      <c r="Q1232"/>
    </row>
    <row r="1233" spans="1:17" x14ac:dyDescent="0.25">
      <c r="A1233"/>
      <c r="B1233"/>
      <c r="C1233"/>
      <c r="D1233" s="57"/>
      <c r="H1233" s="57"/>
      <c r="I1233" s="57"/>
      <c r="J1233"/>
      <c r="K1233"/>
      <c r="L1233"/>
      <c r="M1233"/>
      <c r="N1233"/>
      <c r="O1233"/>
      <c r="P1233"/>
      <c r="Q1233"/>
    </row>
    <row r="1234" spans="1:17" x14ac:dyDescent="0.25">
      <c r="A1234"/>
      <c r="B1234"/>
      <c r="C1234"/>
      <c r="D1234" s="57"/>
      <c r="H1234" s="57"/>
      <c r="I1234" s="57"/>
      <c r="J1234"/>
      <c r="K1234"/>
      <c r="L1234"/>
      <c r="M1234"/>
      <c r="N1234"/>
      <c r="O1234"/>
      <c r="P1234"/>
      <c r="Q1234"/>
    </row>
    <row r="1235" spans="1:17" x14ac:dyDescent="0.25">
      <c r="A1235"/>
      <c r="B1235"/>
      <c r="C1235"/>
      <c r="D1235" s="57"/>
      <c r="H1235" s="57"/>
      <c r="I1235" s="57"/>
      <c r="J1235"/>
      <c r="K1235"/>
      <c r="L1235"/>
      <c r="M1235"/>
      <c r="N1235"/>
      <c r="O1235"/>
      <c r="P1235"/>
      <c r="Q1235"/>
    </row>
    <row r="1236" spans="1:17" x14ac:dyDescent="0.25">
      <c r="A1236"/>
      <c r="B1236"/>
      <c r="C1236"/>
      <c r="D1236" s="57"/>
      <c r="H1236" s="57"/>
      <c r="I1236" s="57"/>
      <c r="J1236"/>
      <c r="K1236"/>
      <c r="L1236"/>
      <c r="M1236"/>
      <c r="N1236"/>
      <c r="O1236"/>
      <c r="P1236"/>
      <c r="Q1236"/>
    </row>
    <row r="1237" spans="1:17" x14ac:dyDescent="0.25">
      <c r="A1237"/>
      <c r="B1237"/>
      <c r="C1237"/>
      <c r="D1237" s="57"/>
      <c r="H1237" s="57"/>
      <c r="I1237" s="57"/>
      <c r="J1237"/>
      <c r="K1237"/>
      <c r="L1237"/>
      <c r="M1237"/>
      <c r="N1237"/>
      <c r="O1237"/>
      <c r="P1237"/>
      <c r="Q1237"/>
    </row>
    <row r="1238" spans="1:17" x14ac:dyDescent="0.25">
      <c r="A1238"/>
      <c r="B1238"/>
      <c r="C1238"/>
      <c r="D1238" s="57"/>
      <c r="H1238" s="57"/>
      <c r="I1238" s="57"/>
      <c r="J1238"/>
      <c r="K1238"/>
      <c r="L1238"/>
      <c r="M1238"/>
      <c r="N1238"/>
      <c r="O1238"/>
      <c r="P1238"/>
      <c r="Q1238"/>
    </row>
    <row r="1239" spans="1:17" x14ac:dyDescent="0.25">
      <c r="A1239"/>
      <c r="B1239"/>
      <c r="C1239"/>
      <c r="D1239" s="57"/>
      <c r="H1239" s="57"/>
      <c r="I1239" s="57"/>
      <c r="J1239"/>
      <c r="K1239"/>
      <c r="L1239"/>
      <c r="M1239"/>
      <c r="N1239"/>
      <c r="O1239"/>
      <c r="P1239"/>
      <c r="Q1239"/>
    </row>
    <row r="1240" spans="1:17" x14ac:dyDescent="0.25">
      <c r="A1240"/>
      <c r="B1240"/>
      <c r="C1240"/>
      <c r="D1240" s="57"/>
      <c r="H1240" s="57"/>
      <c r="I1240" s="57"/>
      <c r="J1240"/>
      <c r="K1240"/>
      <c r="L1240"/>
      <c r="M1240"/>
      <c r="N1240"/>
      <c r="O1240"/>
      <c r="P1240"/>
      <c r="Q1240"/>
    </row>
    <row r="1241" spans="1:17" x14ac:dyDescent="0.25">
      <c r="A1241"/>
      <c r="B1241"/>
      <c r="C1241"/>
      <c r="D1241" s="57"/>
      <c r="H1241" s="57"/>
      <c r="I1241" s="57"/>
      <c r="J1241"/>
      <c r="K1241"/>
      <c r="L1241"/>
      <c r="M1241"/>
      <c r="N1241"/>
      <c r="O1241"/>
      <c r="P1241"/>
      <c r="Q1241"/>
    </row>
    <row r="1242" spans="1:17" x14ac:dyDescent="0.25">
      <c r="A1242"/>
      <c r="B1242"/>
      <c r="C1242"/>
      <c r="D1242" s="57"/>
      <c r="H1242" s="57"/>
      <c r="I1242" s="57"/>
      <c r="J1242"/>
      <c r="K1242"/>
      <c r="L1242"/>
      <c r="M1242"/>
      <c r="N1242"/>
      <c r="O1242"/>
      <c r="P1242"/>
      <c r="Q1242"/>
    </row>
    <row r="1243" spans="1:17" x14ac:dyDescent="0.25">
      <c r="A1243"/>
      <c r="B1243"/>
      <c r="C1243"/>
      <c r="D1243" s="57"/>
      <c r="H1243" s="57"/>
      <c r="I1243" s="57"/>
      <c r="J1243"/>
      <c r="K1243"/>
      <c r="L1243"/>
      <c r="M1243"/>
      <c r="N1243"/>
      <c r="O1243"/>
      <c r="P1243"/>
      <c r="Q1243"/>
    </row>
    <row r="1244" spans="1:17" x14ac:dyDescent="0.25">
      <c r="A1244"/>
      <c r="B1244"/>
      <c r="C1244"/>
      <c r="D1244" s="57"/>
      <c r="H1244" s="57"/>
      <c r="I1244" s="57"/>
      <c r="J1244"/>
      <c r="K1244"/>
      <c r="L1244"/>
      <c r="M1244"/>
      <c r="N1244"/>
      <c r="O1244"/>
      <c r="P1244"/>
      <c r="Q1244"/>
    </row>
    <row r="1245" spans="1:17" x14ac:dyDescent="0.25">
      <c r="A1245"/>
      <c r="B1245"/>
      <c r="C1245"/>
      <c r="D1245" s="57"/>
      <c r="H1245" s="57"/>
      <c r="I1245" s="57"/>
      <c r="J1245"/>
      <c r="K1245"/>
      <c r="L1245"/>
      <c r="M1245"/>
      <c r="N1245"/>
      <c r="O1245"/>
      <c r="P1245"/>
      <c r="Q1245"/>
    </row>
    <row r="1246" spans="1:17" x14ac:dyDescent="0.25">
      <c r="A1246"/>
      <c r="B1246"/>
      <c r="C1246"/>
      <c r="D1246" s="57"/>
      <c r="H1246" s="57"/>
      <c r="I1246" s="57"/>
      <c r="J1246"/>
      <c r="K1246"/>
      <c r="L1246"/>
      <c r="M1246"/>
      <c r="N1246"/>
      <c r="O1246"/>
      <c r="P1246"/>
      <c r="Q1246"/>
    </row>
    <row r="1247" spans="1:17" x14ac:dyDescent="0.25">
      <c r="A1247"/>
      <c r="B1247"/>
      <c r="C1247"/>
      <c r="D1247" s="57"/>
      <c r="H1247" s="57"/>
      <c r="I1247" s="57"/>
      <c r="J1247"/>
      <c r="K1247"/>
      <c r="L1247"/>
      <c r="M1247"/>
      <c r="N1247"/>
      <c r="O1247"/>
      <c r="P1247"/>
      <c r="Q1247"/>
    </row>
    <row r="1248" spans="1:17" x14ac:dyDescent="0.25">
      <c r="A1248"/>
      <c r="B1248"/>
      <c r="C1248"/>
      <c r="D1248" s="57"/>
      <c r="H1248" s="57"/>
      <c r="I1248" s="57"/>
      <c r="J1248"/>
      <c r="K1248"/>
      <c r="L1248"/>
      <c r="M1248"/>
      <c r="N1248"/>
      <c r="O1248"/>
      <c r="P1248"/>
      <c r="Q1248"/>
    </row>
    <row r="1249" spans="1:17" x14ac:dyDescent="0.25">
      <c r="A1249"/>
      <c r="B1249"/>
      <c r="C1249"/>
      <c r="D1249" s="57"/>
      <c r="H1249" s="57"/>
      <c r="I1249" s="57"/>
      <c r="J1249"/>
      <c r="K1249"/>
      <c r="L1249"/>
      <c r="M1249"/>
      <c r="N1249"/>
      <c r="O1249"/>
      <c r="P1249"/>
      <c r="Q1249"/>
    </row>
    <row r="1250" spans="1:17" x14ac:dyDescent="0.25">
      <c r="A1250"/>
      <c r="B1250"/>
      <c r="C1250"/>
      <c r="D1250" s="57"/>
      <c r="H1250" s="57"/>
      <c r="I1250" s="57"/>
      <c r="J1250"/>
      <c r="K1250"/>
      <c r="L1250"/>
      <c r="M1250"/>
      <c r="N1250"/>
      <c r="O1250"/>
      <c r="P1250"/>
      <c r="Q1250"/>
    </row>
    <row r="1251" spans="1:17" x14ac:dyDescent="0.25">
      <c r="A1251"/>
      <c r="B1251"/>
      <c r="C1251"/>
      <c r="D1251" s="57"/>
      <c r="H1251" s="57"/>
      <c r="I1251" s="57"/>
      <c r="J1251"/>
      <c r="K1251"/>
      <c r="L1251"/>
      <c r="M1251"/>
      <c r="N1251"/>
      <c r="O1251"/>
      <c r="P1251"/>
      <c r="Q1251"/>
    </row>
    <row r="1252" spans="1:17" x14ac:dyDescent="0.25">
      <c r="A1252"/>
      <c r="B1252"/>
      <c r="C1252"/>
      <c r="D1252" s="57"/>
      <c r="H1252" s="57"/>
      <c r="I1252" s="57"/>
      <c r="J1252"/>
      <c r="K1252"/>
      <c r="L1252"/>
      <c r="M1252"/>
      <c r="N1252"/>
      <c r="O1252"/>
      <c r="P1252"/>
      <c r="Q1252"/>
    </row>
    <row r="1253" spans="1:17" x14ac:dyDescent="0.25">
      <c r="A1253"/>
      <c r="B1253"/>
      <c r="C1253"/>
      <c r="D1253" s="57"/>
      <c r="H1253" s="57"/>
      <c r="I1253" s="57"/>
      <c r="J1253"/>
      <c r="K1253"/>
      <c r="L1253"/>
      <c r="M1253"/>
      <c r="N1253"/>
      <c r="O1253"/>
      <c r="P1253"/>
      <c r="Q1253"/>
    </row>
    <row r="1254" spans="1:17" x14ac:dyDescent="0.25">
      <c r="A1254"/>
      <c r="B1254"/>
      <c r="C1254"/>
      <c r="D1254" s="57"/>
      <c r="H1254" s="57"/>
      <c r="I1254" s="57"/>
      <c r="J1254"/>
      <c r="K1254"/>
      <c r="L1254"/>
      <c r="M1254"/>
      <c r="N1254"/>
      <c r="O1254"/>
      <c r="P1254"/>
      <c r="Q1254"/>
    </row>
    <row r="1255" spans="1:17" x14ac:dyDescent="0.25">
      <c r="A1255"/>
      <c r="B1255"/>
      <c r="C1255"/>
      <c r="D1255" s="57"/>
      <c r="H1255" s="57"/>
      <c r="I1255" s="57"/>
      <c r="J1255"/>
      <c r="K1255"/>
      <c r="L1255"/>
      <c r="M1255"/>
      <c r="N1255"/>
      <c r="O1255"/>
      <c r="P1255"/>
      <c r="Q1255"/>
    </row>
    <row r="1256" spans="1:17" x14ac:dyDescent="0.25">
      <c r="A1256"/>
      <c r="B1256"/>
      <c r="C1256"/>
      <c r="D1256" s="57"/>
      <c r="H1256" s="57"/>
      <c r="I1256" s="57"/>
      <c r="J1256"/>
      <c r="K1256"/>
      <c r="L1256"/>
      <c r="M1256"/>
      <c r="N1256"/>
      <c r="O1256"/>
      <c r="P1256"/>
      <c r="Q1256"/>
    </row>
    <row r="1257" spans="1:17" x14ac:dyDescent="0.25">
      <c r="A1257"/>
      <c r="B1257"/>
      <c r="C1257"/>
      <c r="D1257" s="57"/>
      <c r="H1257" s="57"/>
      <c r="I1257" s="57"/>
      <c r="J1257"/>
      <c r="K1257"/>
      <c r="L1257"/>
      <c r="M1257"/>
      <c r="N1257"/>
      <c r="O1257"/>
      <c r="P1257"/>
      <c r="Q1257"/>
    </row>
    <row r="1258" spans="1:17" x14ac:dyDescent="0.25">
      <c r="A1258"/>
      <c r="B1258"/>
      <c r="C1258"/>
      <c r="D1258" s="57"/>
      <c r="H1258" s="57"/>
      <c r="I1258" s="57"/>
      <c r="J1258"/>
      <c r="K1258"/>
      <c r="L1258"/>
      <c r="M1258"/>
      <c r="N1258"/>
      <c r="O1258"/>
      <c r="P1258"/>
      <c r="Q1258"/>
    </row>
    <row r="1259" spans="1:17" x14ac:dyDescent="0.25">
      <c r="A1259"/>
      <c r="B1259"/>
      <c r="C1259"/>
      <c r="D1259" s="57"/>
      <c r="H1259" s="57"/>
      <c r="I1259" s="57"/>
      <c r="J1259"/>
      <c r="K1259"/>
      <c r="L1259"/>
      <c r="M1259"/>
      <c r="N1259"/>
      <c r="O1259"/>
      <c r="P1259"/>
      <c r="Q1259"/>
    </row>
    <row r="1260" spans="1:17" x14ac:dyDescent="0.25">
      <c r="A1260"/>
      <c r="B1260"/>
      <c r="C1260"/>
      <c r="D1260" s="57"/>
      <c r="H1260" s="57"/>
      <c r="I1260" s="57"/>
      <c r="J1260"/>
      <c r="K1260"/>
      <c r="L1260"/>
      <c r="M1260"/>
      <c r="N1260"/>
      <c r="O1260"/>
      <c r="P1260"/>
      <c r="Q1260"/>
    </row>
    <row r="1261" spans="1:17" x14ac:dyDescent="0.25">
      <c r="A1261"/>
      <c r="B1261"/>
      <c r="C1261"/>
      <c r="D1261" s="57"/>
      <c r="H1261" s="57"/>
      <c r="I1261" s="57"/>
      <c r="J1261"/>
      <c r="K1261"/>
      <c r="L1261"/>
      <c r="M1261"/>
      <c r="N1261"/>
      <c r="O1261"/>
      <c r="P1261"/>
      <c r="Q1261"/>
    </row>
    <row r="1262" spans="1:17" x14ac:dyDescent="0.25">
      <c r="A1262"/>
      <c r="B1262"/>
      <c r="C1262"/>
      <c r="D1262" s="57"/>
      <c r="H1262" s="57"/>
      <c r="I1262" s="57"/>
      <c r="J1262"/>
      <c r="K1262"/>
      <c r="L1262"/>
      <c r="M1262"/>
      <c r="N1262"/>
      <c r="O1262"/>
      <c r="P1262"/>
      <c r="Q1262"/>
    </row>
    <row r="1263" spans="1:17" x14ac:dyDescent="0.25">
      <c r="A1263"/>
      <c r="B1263"/>
      <c r="C1263"/>
      <c r="D1263" s="57"/>
      <c r="H1263" s="57"/>
      <c r="I1263" s="57"/>
      <c r="J1263"/>
      <c r="K1263"/>
      <c r="L1263"/>
      <c r="M1263"/>
      <c r="N1263"/>
      <c r="O1263"/>
      <c r="P1263"/>
      <c r="Q1263"/>
    </row>
    <row r="1264" spans="1:17" x14ac:dyDescent="0.25">
      <c r="A1264"/>
      <c r="B1264"/>
      <c r="C1264"/>
      <c r="D1264" s="57"/>
      <c r="H1264" s="57"/>
      <c r="I1264" s="57"/>
      <c r="J1264"/>
      <c r="K1264"/>
      <c r="L1264"/>
      <c r="M1264"/>
      <c r="N1264"/>
      <c r="O1264"/>
      <c r="P1264"/>
      <c r="Q1264"/>
    </row>
    <row r="1265" spans="1:17" x14ac:dyDescent="0.25">
      <c r="A1265"/>
      <c r="B1265"/>
      <c r="C1265"/>
      <c r="D1265" s="57"/>
      <c r="H1265" s="57"/>
      <c r="I1265" s="57"/>
      <c r="J1265"/>
      <c r="K1265"/>
      <c r="L1265"/>
      <c r="M1265"/>
      <c r="N1265"/>
      <c r="O1265"/>
      <c r="P1265"/>
      <c r="Q1265"/>
    </row>
    <row r="1266" spans="1:17" x14ac:dyDescent="0.25">
      <c r="A1266"/>
      <c r="B1266"/>
      <c r="C1266"/>
      <c r="D1266" s="57"/>
      <c r="H1266" s="57"/>
      <c r="I1266" s="57"/>
      <c r="J1266"/>
      <c r="K1266"/>
      <c r="L1266"/>
      <c r="M1266"/>
      <c r="N1266"/>
      <c r="O1266"/>
      <c r="P1266"/>
      <c r="Q1266"/>
    </row>
    <row r="1267" spans="1:17" x14ac:dyDescent="0.25">
      <c r="A1267"/>
      <c r="B1267"/>
      <c r="C1267"/>
      <c r="D1267" s="57"/>
      <c r="H1267" s="57"/>
      <c r="I1267" s="57"/>
      <c r="J1267"/>
      <c r="K1267"/>
      <c r="L1267"/>
      <c r="M1267"/>
      <c r="N1267"/>
      <c r="O1267"/>
      <c r="P1267"/>
      <c r="Q1267"/>
    </row>
    <row r="1268" spans="1:17" x14ac:dyDescent="0.25">
      <c r="A1268"/>
      <c r="B1268"/>
      <c r="C1268"/>
      <c r="D1268" s="57"/>
      <c r="H1268" s="57"/>
      <c r="I1268" s="57"/>
      <c r="J1268"/>
      <c r="K1268"/>
      <c r="L1268"/>
      <c r="M1268"/>
      <c r="N1268"/>
      <c r="O1268"/>
      <c r="P1268"/>
      <c r="Q1268"/>
    </row>
    <row r="1269" spans="1:17" x14ac:dyDescent="0.25">
      <c r="A1269"/>
      <c r="B1269"/>
      <c r="C1269"/>
      <c r="D1269" s="57"/>
      <c r="H1269" s="57"/>
      <c r="I1269" s="57"/>
      <c r="J1269"/>
      <c r="K1269"/>
      <c r="L1269"/>
      <c r="M1269"/>
      <c r="N1269"/>
      <c r="O1269"/>
      <c r="P1269"/>
      <c r="Q1269"/>
    </row>
    <row r="1270" spans="1:17" x14ac:dyDescent="0.25">
      <c r="A1270"/>
      <c r="B1270"/>
      <c r="C1270"/>
      <c r="D1270" s="57"/>
      <c r="H1270" s="57"/>
      <c r="I1270" s="57"/>
      <c r="J1270"/>
      <c r="K1270"/>
      <c r="L1270"/>
      <c r="M1270"/>
      <c r="N1270"/>
      <c r="O1270"/>
      <c r="P1270"/>
      <c r="Q1270"/>
    </row>
    <row r="1271" spans="1:17" x14ac:dyDescent="0.25">
      <c r="A1271"/>
      <c r="B1271"/>
      <c r="C1271"/>
      <c r="D1271" s="57"/>
      <c r="H1271" s="57"/>
      <c r="I1271" s="57"/>
      <c r="J1271"/>
      <c r="K1271"/>
      <c r="L1271"/>
      <c r="M1271"/>
      <c r="N1271"/>
      <c r="O1271"/>
      <c r="P1271"/>
      <c r="Q1271"/>
    </row>
    <row r="1272" spans="1:17" x14ac:dyDescent="0.25">
      <c r="A1272"/>
      <c r="B1272"/>
      <c r="C1272"/>
      <c r="D1272" s="57"/>
      <c r="H1272" s="57"/>
      <c r="I1272" s="57"/>
      <c r="J1272"/>
      <c r="K1272"/>
      <c r="L1272"/>
      <c r="M1272"/>
      <c r="N1272"/>
      <c r="O1272"/>
      <c r="P1272"/>
      <c r="Q1272"/>
    </row>
    <row r="1273" spans="1:17" x14ac:dyDescent="0.25">
      <c r="A1273"/>
      <c r="B1273"/>
      <c r="C1273"/>
      <c r="D1273" s="57"/>
      <c r="H1273" s="57"/>
      <c r="I1273" s="57"/>
      <c r="J1273"/>
      <c r="K1273"/>
      <c r="L1273"/>
      <c r="M1273"/>
      <c r="N1273"/>
      <c r="O1273"/>
      <c r="P1273"/>
      <c r="Q1273"/>
    </row>
    <row r="1274" spans="1:17" x14ac:dyDescent="0.25">
      <c r="A1274"/>
      <c r="B1274"/>
      <c r="C1274"/>
      <c r="D1274" s="57"/>
      <c r="H1274" s="57"/>
      <c r="I1274" s="57"/>
      <c r="J1274"/>
      <c r="K1274"/>
      <c r="L1274"/>
      <c r="M1274"/>
      <c r="N1274"/>
      <c r="O1274"/>
      <c r="P1274"/>
      <c r="Q1274"/>
    </row>
    <row r="1275" spans="1:17" x14ac:dyDescent="0.25">
      <c r="A1275"/>
      <c r="B1275"/>
      <c r="C1275"/>
      <c r="D1275" s="57"/>
      <c r="H1275" s="57"/>
      <c r="I1275" s="57"/>
      <c r="J1275"/>
      <c r="K1275"/>
      <c r="L1275"/>
      <c r="M1275"/>
      <c r="N1275"/>
      <c r="O1275"/>
      <c r="P1275"/>
      <c r="Q1275"/>
    </row>
    <row r="1276" spans="1:17" x14ac:dyDescent="0.25">
      <c r="A1276"/>
      <c r="B1276"/>
      <c r="C1276"/>
      <c r="D1276" s="57"/>
      <c r="H1276" s="57"/>
      <c r="I1276" s="57"/>
      <c r="J1276"/>
      <c r="K1276"/>
      <c r="L1276"/>
      <c r="M1276"/>
      <c r="N1276"/>
      <c r="O1276"/>
      <c r="P1276"/>
      <c r="Q1276"/>
    </row>
    <row r="1277" spans="1:17" x14ac:dyDescent="0.25">
      <c r="A1277"/>
      <c r="B1277"/>
      <c r="C1277"/>
      <c r="D1277" s="57"/>
      <c r="H1277" s="57"/>
      <c r="I1277" s="57"/>
      <c r="J1277"/>
      <c r="K1277"/>
      <c r="L1277"/>
      <c r="M1277"/>
      <c r="N1277"/>
      <c r="O1277"/>
      <c r="P1277"/>
      <c r="Q1277"/>
    </row>
    <row r="1278" spans="1:17" x14ac:dyDescent="0.25">
      <c r="A1278"/>
      <c r="B1278"/>
      <c r="C1278"/>
      <c r="D1278" s="57"/>
      <c r="H1278" s="57"/>
      <c r="I1278" s="57"/>
      <c r="J1278"/>
      <c r="K1278"/>
      <c r="L1278"/>
      <c r="M1278"/>
      <c r="N1278"/>
      <c r="O1278"/>
      <c r="P1278"/>
      <c r="Q1278"/>
    </row>
    <row r="1279" spans="1:17" x14ac:dyDescent="0.25">
      <c r="A1279"/>
      <c r="B1279"/>
      <c r="C1279"/>
      <c r="D1279" s="57"/>
      <c r="H1279" s="57"/>
      <c r="I1279" s="57"/>
      <c r="J1279"/>
      <c r="K1279"/>
      <c r="L1279"/>
      <c r="M1279"/>
      <c r="N1279"/>
      <c r="O1279"/>
      <c r="P1279"/>
      <c r="Q1279"/>
    </row>
    <row r="1280" spans="1:17" x14ac:dyDescent="0.25">
      <c r="A1280"/>
      <c r="B1280"/>
      <c r="C1280"/>
      <c r="D1280" s="57"/>
      <c r="H1280" s="57"/>
      <c r="I1280" s="57"/>
      <c r="J1280"/>
      <c r="K1280"/>
      <c r="L1280"/>
      <c r="M1280"/>
      <c r="N1280"/>
      <c r="O1280"/>
      <c r="P1280"/>
      <c r="Q1280"/>
    </row>
    <row r="1281" spans="1:17" x14ac:dyDescent="0.25">
      <c r="A1281"/>
      <c r="B1281"/>
      <c r="C1281"/>
      <c r="D1281" s="57"/>
      <c r="H1281" s="57"/>
      <c r="I1281" s="57"/>
      <c r="J1281"/>
      <c r="K1281"/>
      <c r="L1281"/>
      <c r="M1281"/>
      <c r="N1281"/>
      <c r="O1281"/>
      <c r="P1281"/>
      <c r="Q1281"/>
    </row>
    <row r="1282" spans="1:17" x14ac:dyDescent="0.25">
      <c r="A1282"/>
      <c r="B1282"/>
      <c r="C1282"/>
      <c r="D1282" s="57"/>
      <c r="H1282" s="57"/>
      <c r="I1282" s="57"/>
      <c r="J1282"/>
      <c r="K1282"/>
      <c r="L1282"/>
      <c r="M1282"/>
      <c r="N1282"/>
      <c r="O1282"/>
      <c r="P1282"/>
      <c r="Q1282"/>
    </row>
    <row r="1283" spans="1:17" x14ac:dyDescent="0.25">
      <c r="A1283"/>
      <c r="B1283"/>
      <c r="C1283"/>
      <c r="D1283" s="57"/>
      <c r="H1283" s="57"/>
      <c r="I1283" s="57"/>
      <c r="J1283"/>
      <c r="K1283"/>
      <c r="L1283"/>
      <c r="M1283"/>
      <c r="N1283"/>
      <c r="O1283"/>
      <c r="P1283"/>
      <c r="Q1283"/>
    </row>
    <row r="1284" spans="1:17" x14ac:dyDescent="0.25">
      <c r="A1284"/>
      <c r="B1284"/>
      <c r="C1284"/>
      <c r="D1284" s="57"/>
      <c r="H1284" s="57"/>
      <c r="I1284" s="57"/>
      <c r="J1284"/>
      <c r="K1284"/>
      <c r="L1284"/>
      <c r="M1284"/>
      <c r="N1284"/>
      <c r="O1284"/>
      <c r="P1284"/>
      <c r="Q1284"/>
    </row>
    <row r="1285" spans="1:17" x14ac:dyDescent="0.25">
      <c r="A1285"/>
      <c r="B1285"/>
      <c r="C1285"/>
      <c r="D1285" s="57"/>
      <c r="H1285" s="57"/>
      <c r="I1285" s="57"/>
      <c r="J1285"/>
      <c r="K1285"/>
      <c r="L1285"/>
      <c r="M1285"/>
      <c r="N1285"/>
      <c r="O1285"/>
      <c r="P1285"/>
      <c r="Q1285"/>
    </row>
    <row r="1286" spans="1:17" x14ac:dyDescent="0.25">
      <c r="A1286"/>
      <c r="B1286"/>
      <c r="C1286"/>
      <c r="D1286" s="57"/>
      <c r="H1286" s="57"/>
      <c r="I1286" s="57"/>
      <c r="J1286"/>
      <c r="K1286"/>
      <c r="L1286"/>
      <c r="M1286"/>
      <c r="N1286"/>
      <c r="O1286"/>
      <c r="P1286"/>
      <c r="Q1286"/>
    </row>
    <row r="1287" spans="1:17" x14ac:dyDescent="0.25">
      <c r="A1287"/>
      <c r="B1287"/>
      <c r="C1287"/>
      <c r="D1287" s="57"/>
      <c r="H1287" s="57"/>
      <c r="I1287" s="57"/>
      <c r="J1287"/>
      <c r="K1287"/>
      <c r="L1287"/>
      <c r="M1287"/>
      <c r="N1287"/>
      <c r="O1287"/>
      <c r="P1287"/>
      <c r="Q1287"/>
    </row>
    <row r="1288" spans="1:17" x14ac:dyDescent="0.25">
      <c r="A1288"/>
      <c r="B1288"/>
      <c r="C1288"/>
      <c r="D1288" s="57"/>
      <c r="H1288" s="57"/>
      <c r="I1288" s="57"/>
      <c r="J1288"/>
      <c r="K1288"/>
      <c r="L1288"/>
      <c r="M1288"/>
      <c r="N1288"/>
      <c r="O1288"/>
      <c r="P1288"/>
      <c r="Q1288"/>
    </row>
    <row r="1289" spans="1:17" x14ac:dyDescent="0.25">
      <c r="A1289"/>
      <c r="B1289"/>
      <c r="C1289"/>
      <c r="D1289" s="57"/>
      <c r="H1289" s="57"/>
      <c r="I1289" s="57"/>
      <c r="J1289"/>
      <c r="K1289"/>
      <c r="L1289"/>
      <c r="M1289"/>
      <c r="N1289"/>
      <c r="O1289"/>
      <c r="P1289"/>
      <c r="Q1289"/>
    </row>
    <row r="1290" spans="1:17" x14ac:dyDescent="0.25">
      <c r="A1290"/>
      <c r="B1290"/>
      <c r="C1290"/>
      <c r="D1290" s="57"/>
      <c r="H1290" s="57"/>
      <c r="I1290" s="57"/>
      <c r="J1290"/>
      <c r="K1290"/>
      <c r="L1290"/>
      <c r="M1290"/>
      <c r="N1290"/>
      <c r="O1290"/>
      <c r="P1290"/>
      <c r="Q1290"/>
    </row>
    <row r="1291" spans="1:17" x14ac:dyDescent="0.25">
      <c r="A1291"/>
      <c r="B1291"/>
      <c r="C1291"/>
      <c r="D1291" s="57"/>
      <c r="H1291" s="57"/>
      <c r="I1291" s="57"/>
      <c r="J1291"/>
      <c r="K1291"/>
      <c r="L1291"/>
      <c r="M1291"/>
      <c r="N1291"/>
      <c r="O1291"/>
      <c r="P1291"/>
      <c r="Q1291"/>
    </row>
    <row r="1292" spans="1:17" x14ac:dyDescent="0.25">
      <c r="A1292"/>
      <c r="B1292"/>
      <c r="C1292"/>
      <c r="D1292" s="57"/>
      <c r="H1292" s="57"/>
      <c r="I1292" s="57"/>
      <c r="J1292"/>
      <c r="K1292"/>
      <c r="L1292"/>
      <c r="M1292"/>
      <c r="N1292"/>
      <c r="O1292"/>
      <c r="P1292"/>
      <c r="Q1292"/>
    </row>
    <row r="1293" spans="1:17" x14ac:dyDescent="0.25">
      <c r="A1293"/>
      <c r="B1293"/>
      <c r="C1293"/>
      <c r="D1293" s="57"/>
      <c r="H1293" s="57"/>
      <c r="I1293" s="57"/>
      <c r="J1293"/>
      <c r="K1293"/>
      <c r="L1293"/>
      <c r="M1293"/>
      <c r="N1293"/>
      <c r="O1293"/>
      <c r="P1293"/>
      <c r="Q1293"/>
    </row>
    <row r="1294" spans="1:17" x14ac:dyDescent="0.25">
      <c r="A1294"/>
      <c r="B1294"/>
      <c r="C1294"/>
      <c r="D1294" s="57"/>
      <c r="H1294" s="57"/>
      <c r="I1294" s="57"/>
      <c r="J1294"/>
      <c r="K1294"/>
      <c r="L1294"/>
      <c r="M1294"/>
      <c r="N1294"/>
      <c r="O1294"/>
      <c r="P1294"/>
      <c r="Q1294"/>
    </row>
    <row r="1295" spans="1:17" x14ac:dyDescent="0.25">
      <c r="A1295"/>
      <c r="B1295"/>
      <c r="C1295"/>
      <c r="D1295" s="57"/>
      <c r="H1295" s="57"/>
      <c r="I1295" s="57"/>
      <c r="J1295"/>
      <c r="K1295"/>
      <c r="L1295"/>
      <c r="M1295"/>
      <c r="N1295"/>
      <c r="O1295"/>
      <c r="P1295"/>
      <c r="Q1295"/>
    </row>
    <row r="1296" spans="1:17" x14ac:dyDescent="0.25">
      <c r="A1296"/>
      <c r="B1296"/>
      <c r="C1296"/>
      <c r="D1296" s="57"/>
      <c r="H1296" s="57"/>
      <c r="I1296" s="57"/>
      <c r="J1296"/>
      <c r="K1296"/>
      <c r="L1296"/>
      <c r="M1296"/>
      <c r="N1296"/>
      <c r="O1296"/>
      <c r="P1296"/>
      <c r="Q1296"/>
    </row>
    <row r="1297" spans="1:17" x14ac:dyDescent="0.25">
      <c r="A1297"/>
      <c r="B1297"/>
      <c r="C1297"/>
      <c r="D1297" s="57"/>
      <c r="H1297" s="57"/>
      <c r="I1297" s="57"/>
      <c r="J1297"/>
      <c r="K1297"/>
      <c r="L1297"/>
      <c r="M1297"/>
      <c r="N1297"/>
      <c r="O1297"/>
      <c r="P1297"/>
      <c r="Q1297"/>
    </row>
    <row r="1298" spans="1:17" x14ac:dyDescent="0.25">
      <c r="A1298"/>
      <c r="B1298"/>
      <c r="C1298"/>
      <c r="D1298" s="57"/>
      <c r="H1298" s="57"/>
      <c r="I1298" s="57"/>
      <c r="J1298"/>
      <c r="K1298"/>
      <c r="L1298"/>
      <c r="M1298"/>
      <c r="N1298"/>
      <c r="O1298"/>
      <c r="P1298"/>
      <c r="Q1298"/>
    </row>
    <row r="1299" spans="1:17" x14ac:dyDescent="0.25">
      <c r="A1299"/>
      <c r="B1299"/>
      <c r="C1299"/>
      <c r="D1299" s="57"/>
      <c r="H1299" s="57"/>
      <c r="I1299" s="57"/>
      <c r="J1299"/>
      <c r="K1299"/>
      <c r="L1299"/>
      <c r="M1299"/>
      <c r="N1299"/>
      <c r="O1299"/>
      <c r="P1299"/>
      <c r="Q1299"/>
    </row>
    <row r="1300" spans="1:17" x14ac:dyDescent="0.25">
      <c r="A1300"/>
      <c r="B1300"/>
      <c r="C1300"/>
      <c r="D1300" s="57"/>
      <c r="H1300" s="57"/>
      <c r="I1300" s="57"/>
      <c r="J1300"/>
      <c r="K1300"/>
      <c r="L1300"/>
      <c r="M1300"/>
      <c r="N1300"/>
      <c r="O1300"/>
      <c r="P1300"/>
      <c r="Q1300"/>
    </row>
    <row r="1301" spans="1:17" x14ac:dyDescent="0.25">
      <c r="A1301"/>
      <c r="B1301"/>
      <c r="C1301"/>
      <c r="D1301" s="57"/>
      <c r="H1301" s="57"/>
      <c r="I1301" s="57"/>
      <c r="J1301"/>
      <c r="K1301"/>
      <c r="L1301"/>
      <c r="M1301"/>
      <c r="N1301"/>
      <c r="O1301"/>
      <c r="P1301"/>
      <c r="Q1301"/>
    </row>
    <row r="1302" spans="1:17" x14ac:dyDescent="0.25">
      <c r="A1302"/>
      <c r="B1302"/>
      <c r="C1302"/>
      <c r="D1302" s="57"/>
      <c r="H1302" s="57"/>
      <c r="I1302" s="57"/>
      <c r="J1302"/>
      <c r="K1302"/>
      <c r="L1302"/>
      <c r="M1302"/>
      <c r="N1302"/>
      <c r="O1302"/>
      <c r="P1302"/>
      <c r="Q1302"/>
    </row>
    <row r="1303" spans="1:17" x14ac:dyDescent="0.25">
      <c r="A1303"/>
      <c r="B1303"/>
      <c r="C1303"/>
      <c r="D1303" s="57"/>
      <c r="H1303" s="57"/>
      <c r="I1303" s="57"/>
      <c r="J1303"/>
      <c r="K1303"/>
      <c r="L1303"/>
      <c r="M1303"/>
      <c r="N1303"/>
      <c r="O1303"/>
      <c r="P1303"/>
      <c r="Q1303"/>
    </row>
    <row r="1304" spans="1:17" x14ac:dyDescent="0.25">
      <c r="A1304"/>
      <c r="B1304"/>
      <c r="C1304"/>
      <c r="D1304" s="57"/>
      <c r="H1304" s="57"/>
      <c r="I1304" s="57"/>
      <c r="J1304"/>
      <c r="K1304"/>
      <c r="L1304"/>
      <c r="M1304"/>
      <c r="N1304"/>
      <c r="O1304"/>
      <c r="P1304"/>
      <c r="Q1304"/>
    </row>
    <row r="1305" spans="1:17" x14ac:dyDescent="0.25">
      <c r="A1305"/>
      <c r="B1305"/>
      <c r="C1305"/>
      <c r="D1305" s="57"/>
      <c r="H1305" s="57"/>
      <c r="I1305" s="57"/>
      <c r="J1305"/>
      <c r="K1305"/>
      <c r="L1305"/>
      <c r="M1305"/>
      <c r="N1305"/>
      <c r="O1305"/>
      <c r="P1305"/>
      <c r="Q1305"/>
    </row>
    <row r="1306" spans="1:17" x14ac:dyDescent="0.25">
      <c r="A1306"/>
      <c r="B1306"/>
      <c r="C1306"/>
      <c r="D1306" s="57"/>
      <c r="H1306" s="57"/>
      <c r="I1306" s="57"/>
      <c r="J1306"/>
      <c r="K1306"/>
      <c r="L1306"/>
      <c r="M1306"/>
      <c r="N1306"/>
      <c r="O1306"/>
      <c r="P1306"/>
      <c r="Q1306"/>
    </row>
    <row r="1307" spans="1:17" x14ac:dyDescent="0.25">
      <c r="A1307"/>
      <c r="B1307"/>
      <c r="C1307"/>
      <c r="D1307" s="57"/>
      <c r="H1307" s="57"/>
      <c r="I1307" s="57"/>
      <c r="J1307"/>
      <c r="K1307"/>
      <c r="L1307"/>
      <c r="M1307"/>
      <c r="N1307"/>
      <c r="O1307"/>
      <c r="P1307"/>
      <c r="Q1307"/>
    </row>
    <row r="1308" spans="1:17" x14ac:dyDescent="0.25">
      <c r="A1308"/>
      <c r="B1308"/>
      <c r="C1308"/>
      <c r="D1308" s="57"/>
      <c r="H1308" s="57"/>
      <c r="I1308" s="57"/>
      <c r="J1308"/>
      <c r="K1308"/>
      <c r="L1308"/>
      <c r="M1308"/>
      <c r="N1308"/>
      <c r="O1308"/>
      <c r="P1308"/>
      <c r="Q1308"/>
    </row>
    <row r="1309" spans="1:17" x14ac:dyDescent="0.25">
      <c r="A1309"/>
      <c r="B1309"/>
      <c r="C1309"/>
      <c r="D1309" s="57"/>
      <c r="H1309" s="57"/>
      <c r="I1309" s="57"/>
      <c r="J1309"/>
      <c r="K1309"/>
      <c r="L1309"/>
      <c r="M1309"/>
      <c r="N1309"/>
      <c r="O1309"/>
      <c r="P1309"/>
      <c r="Q1309"/>
    </row>
    <row r="1310" spans="1:17" x14ac:dyDescent="0.25">
      <c r="A1310"/>
      <c r="B1310"/>
      <c r="C1310"/>
      <c r="D1310" s="57"/>
      <c r="H1310" s="57"/>
      <c r="I1310" s="57"/>
      <c r="J1310"/>
      <c r="K1310"/>
      <c r="L1310"/>
      <c r="M1310"/>
      <c r="N1310"/>
      <c r="O1310"/>
      <c r="P1310"/>
      <c r="Q1310"/>
    </row>
    <row r="1311" spans="1:17" x14ac:dyDescent="0.25">
      <c r="A1311"/>
      <c r="B1311"/>
      <c r="C1311"/>
      <c r="D1311" s="57"/>
      <c r="H1311" s="57"/>
      <c r="I1311" s="57"/>
      <c r="J1311"/>
      <c r="K1311"/>
      <c r="L1311"/>
      <c r="M1311"/>
      <c r="N1311"/>
      <c r="O1311"/>
      <c r="P1311"/>
      <c r="Q1311"/>
    </row>
    <row r="1312" spans="1:17" x14ac:dyDescent="0.25">
      <c r="A1312"/>
      <c r="B1312"/>
      <c r="C1312"/>
      <c r="D1312" s="57"/>
      <c r="H1312" s="57"/>
      <c r="I1312" s="57"/>
      <c r="J1312"/>
      <c r="K1312"/>
      <c r="L1312"/>
      <c r="M1312"/>
      <c r="N1312"/>
      <c r="O1312"/>
      <c r="P1312"/>
      <c r="Q1312"/>
    </row>
    <row r="1313" spans="1:17" x14ac:dyDescent="0.25">
      <c r="A1313"/>
      <c r="B1313"/>
      <c r="C1313"/>
      <c r="D1313" s="57"/>
      <c r="H1313" s="57"/>
      <c r="I1313" s="57"/>
      <c r="J1313"/>
      <c r="K1313"/>
      <c r="L1313"/>
      <c r="M1313"/>
      <c r="N1313"/>
      <c r="O1313"/>
      <c r="P1313"/>
      <c r="Q1313"/>
    </row>
    <row r="1314" spans="1:17" x14ac:dyDescent="0.25">
      <c r="A1314"/>
      <c r="B1314"/>
      <c r="C1314"/>
      <c r="D1314" s="57"/>
      <c r="H1314" s="57"/>
      <c r="I1314" s="57"/>
      <c r="J1314"/>
      <c r="K1314"/>
      <c r="L1314"/>
      <c r="M1314"/>
      <c r="N1314"/>
      <c r="O1314"/>
      <c r="P1314"/>
      <c r="Q1314"/>
    </row>
    <row r="1315" spans="1:17" x14ac:dyDescent="0.25">
      <c r="A1315"/>
      <c r="B1315"/>
      <c r="C1315"/>
      <c r="D1315" s="57"/>
      <c r="H1315" s="57"/>
      <c r="I1315" s="57"/>
      <c r="J1315"/>
      <c r="K1315"/>
      <c r="L1315"/>
      <c r="M1315"/>
      <c r="N1315"/>
      <c r="O1315"/>
      <c r="P1315"/>
      <c r="Q1315"/>
    </row>
    <row r="1316" spans="1:17" x14ac:dyDescent="0.25">
      <c r="A1316"/>
      <c r="B1316"/>
      <c r="C1316"/>
      <c r="D1316" s="57"/>
      <c r="H1316" s="57"/>
      <c r="I1316" s="57"/>
      <c r="J1316"/>
      <c r="K1316"/>
      <c r="L1316"/>
      <c r="M1316"/>
      <c r="N1316"/>
      <c r="O1316"/>
      <c r="P1316"/>
      <c r="Q1316"/>
    </row>
    <row r="1317" spans="1:17" x14ac:dyDescent="0.25">
      <c r="A1317"/>
      <c r="B1317"/>
      <c r="C1317"/>
      <c r="D1317" s="57"/>
      <c r="H1317" s="57"/>
      <c r="I1317" s="57"/>
      <c r="J1317"/>
      <c r="K1317"/>
      <c r="L1317"/>
      <c r="M1317"/>
      <c r="N1317"/>
      <c r="O1317"/>
      <c r="P1317"/>
      <c r="Q1317"/>
    </row>
    <row r="1318" spans="1:17" x14ac:dyDescent="0.25">
      <c r="A1318"/>
      <c r="B1318"/>
      <c r="C1318"/>
      <c r="D1318" s="57"/>
      <c r="H1318" s="57"/>
      <c r="I1318" s="57"/>
      <c r="J1318"/>
      <c r="K1318"/>
      <c r="L1318"/>
      <c r="M1318"/>
      <c r="N1318"/>
      <c r="O1318"/>
      <c r="P1318"/>
      <c r="Q1318"/>
    </row>
    <row r="1319" spans="1:17" x14ac:dyDescent="0.25">
      <c r="A1319"/>
      <c r="B1319"/>
      <c r="C1319"/>
      <c r="D1319" s="57"/>
      <c r="H1319" s="57"/>
      <c r="I1319" s="57"/>
      <c r="J1319"/>
      <c r="K1319"/>
      <c r="L1319"/>
      <c r="M1319"/>
      <c r="N1319"/>
      <c r="O1319"/>
      <c r="P1319"/>
      <c r="Q1319"/>
    </row>
    <row r="1320" spans="1:17" x14ac:dyDescent="0.25">
      <c r="A1320"/>
      <c r="B1320"/>
      <c r="C1320"/>
      <c r="D1320" s="57"/>
      <c r="H1320" s="57"/>
      <c r="I1320" s="57"/>
      <c r="J1320"/>
      <c r="K1320"/>
      <c r="L1320"/>
      <c r="M1320"/>
      <c r="N1320"/>
      <c r="O1320"/>
      <c r="P1320"/>
      <c r="Q1320"/>
    </row>
    <row r="1321" spans="1:17" x14ac:dyDescent="0.25">
      <c r="A1321"/>
      <c r="B1321"/>
      <c r="C1321"/>
      <c r="D1321" s="57"/>
      <c r="H1321" s="57"/>
      <c r="I1321" s="57"/>
      <c r="J1321"/>
      <c r="K1321"/>
      <c r="L1321"/>
      <c r="M1321"/>
      <c r="N1321"/>
      <c r="O1321"/>
      <c r="P1321"/>
      <c r="Q1321"/>
    </row>
    <row r="1322" spans="1:17" x14ac:dyDescent="0.25">
      <c r="A1322"/>
      <c r="B1322"/>
      <c r="C1322"/>
      <c r="D1322" s="57"/>
      <c r="H1322" s="57"/>
      <c r="I1322" s="57"/>
      <c r="J1322"/>
      <c r="K1322"/>
      <c r="L1322"/>
      <c r="M1322"/>
      <c r="N1322"/>
      <c r="O1322"/>
      <c r="P1322"/>
      <c r="Q1322"/>
    </row>
    <row r="1323" spans="1:17" x14ac:dyDescent="0.25">
      <c r="A1323"/>
      <c r="B1323"/>
      <c r="C1323"/>
      <c r="D1323" s="57"/>
      <c r="H1323" s="57"/>
      <c r="I1323" s="57"/>
      <c r="J1323"/>
      <c r="K1323"/>
      <c r="L1323"/>
      <c r="M1323"/>
      <c r="N1323"/>
      <c r="O1323"/>
      <c r="P1323"/>
      <c r="Q1323"/>
    </row>
    <row r="1324" spans="1:17" x14ac:dyDescent="0.25">
      <c r="A1324"/>
      <c r="B1324"/>
      <c r="C1324"/>
      <c r="D1324" s="57"/>
      <c r="H1324" s="57"/>
      <c r="I1324" s="57"/>
      <c r="J1324"/>
      <c r="K1324"/>
      <c r="L1324"/>
      <c r="M1324"/>
      <c r="N1324"/>
      <c r="O1324"/>
      <c r="P1324"/>
      <c r="Q1324"/>
    </row>
    <row r="1325" spans="1:17" x14ac:dyDescent="0.25">
      <c r="A1325"/>
      <c r="B1325"/>
      <c r="C1325"/>
      <c r="D1325" s="57"/>
      <c r="H1325" s="57"/>
      <c r="I1325" s="57"/>
      <c r="J1325"/>
      <c r="K1325"/>
      <c r="L1325"/>
      <c r="M1325"/>
      <c r="N1325"/>
      <c r="O1325"/>
      <c r="P1325"/>
      <c r="Q1325"/>
    </row>
    <row r="1326" spans="1:17" x14ac:dyDescent="0.25">
      <c r="A1326"/>
      <c r="B1326"/>
      <c r="C1326"/>
      <c r="D1326" s="57"/>
      <c r="H1326" s="57"/>
      <c r="I1326" s="57"/>
      <c r="J1326"/>
      <c r="K1326"/>
      <c r="L1326"/>
      <c r="M1326"/>
      <c r="N1326"/>
      <c r="O1326"/>
      <c r="P1326"/>
      <c r="Q1326"/>
    </row>
    <row r="1327" spans="1:17" x14ac:dyDescent="0.25">
      <c r="A1327"/>
      <c r="B1327"/>
      <c r="C1327"/>
      <c r="D1327" s="57"/>
      <c r="H1327" s="57"/>
      <c r="I1327" s="57"/>
      <c r="J1327"/>
      <c r="K1327"/>
      <c r="L1327"/>
      <c r="M1327"/>
      <c r="N1327"/>
      <c r="O1327"/>
      <c r="P1327"/>
      <c r="Q1327"/>
    </row>
    <row r="1328" spans="1:17" x14ac:dyDescent="0.25">
      <c r="A1328"/>
      <c r="B1328"/>
      <c r="C1328"/>
      <c r="D1328" s="57"/>
      <c r="H1328" s="57"/>
      <c r="I1328" s="57"/>
      <c r="J1328"/>
      <c r="K1328"/>
      <c r="L1328"/>
      <c r="M1328"/>
      <c r="N1328"/>
      <c r="O1328"/>
      <c r="P1328"/>
      <c r="Q1328"/>
    </row>
    <row r="1329" spans="1:17" x14ac:dyDescent="0.25">
      <c r="A1329"/>
      <c r="B1329"/>
      <c r="C1329"/>
      <c r="D1329" s="57"/>
      <c r="H1329" s="57"/>
      <c r="I1329" s="57"/>
      <c r="J1329"/>
      <c r="K1329"/>
      <c r="L1329"/>
      <c r="M1329"/>
      <c r="N1329"/>
      <c r="O1329"/>
      <c r="P1329"/>
      <c r="Q1329"/>
    </row>
    <row r="1330" spans="1:17" x14ac:dyDescent="0.25">
      <c r="A1330"/>
      <c r="B1330"/>
      <c r="C1330"/>
      <c r="D1330" s="57"/>
      <c r="H1330" s="57"/>
      <c r="I1330" s="57"/>
      <c r="J1330"/>
      <c r="K1330"/>
      <c r="L1330"/>
      <c r="M1330"/>
      <c r="N1330"/>
      <c r="O1330"/>
      <c r="P1330"/>
      <c r="Q1330"/>
    </row>
    <row r="1331" spans="1:17" x14ac:dyDescent="0.25">
      <c r="A1331"/>
      <c r="B1331"/>
      <c r="C1331"/>
      <c r="D1331" s="57"/>
      <c r="H1331" s="57"/>
      <c r="I1331" s="57"/>
      <c r="J1331"/>
      <c r="K1331"/>
      <c r="L1331"/>
      <c r="M1331"/>
      <c r="N1331"/>
      <c r="O1331"/>
      <c r="P1331"/>
      <c r="Q1331"/>
    </row>
    <row r="1332" spans="1:17" x14ac:dyDescent="0.25">
      <c r="A1332"/>
      <c r="B1332"/>
      <c r="C1332"/>
      <c r="D1332" s="57"/>
      <c r="H1332" s="57"/>
      <c r="I1332" s="57"/>
      <c r="J1332"/>
      <c r="K1332"/>
      <c r="L1332"/>
      <c r="M1332"/>
      <c r="N1332"/>
      <c r="O1332"/>
      <c r="P1332"/>
      <c r="Q1332"/>
    </row>
    <row r="1333" spans="1:17" x14ac:dyDescent="0.25">
      <c r="A1333"/>
      <c r="B1333"/>
      <c r="C1333"/>
      <c r="D1333" s="57"/>
      <c r="H1333" s="57"/>
      <c r="I1333" s="57"/>
      <c r="J1333"/>
      <c r="K1333"/>
      <c r="L1333"/>
      <c r="M1333"/>
      <c r="N1333"/>
      <c r="O1333"/>
      <c r="P1333"/>
      <c r="Q1333"/>
    </row>
    <row r="1334" spans="1:17" x14ac:dyDescent="0.25">
      <c r="A1334"/>
      <c r="B1334"/>
      <c r="C1334"/>
      <c r="D1334" s="57"/>
      <c r="H1334" s="57"/>
      <c r="I1334" s="57"/>
      <c r="J1334"/>
      <c r="K1334"/>
      <c r="L1334"/>
      <c r="M1334"/>
      <c r="N1334"/>
      <c r="O1334"/>
      <c r="P1334"/>
      <c r="Q1334"/>
    </row>
    <row r="1335" spans="1:17" x14ac:dyDescent="0.25">
      <c r="A1335"/>
      <c r="B1335"/>
      <c r="C1335"/>
      <c r="D1335" s="57"/>
      <c r="H1335" s="57"/>
      <c r="I1335" s="57"/>
      <c r="J1335"/>
      <c r="K1335"/>
      <c r="L1335"/>
      <c r="M1335"/>
      <c r="N1335"/>
      <c r="O1335"/>
      <c r="P1335"/>
      <c r="Q1335"/>
    </row>
    <row r="1336" spans="1:17" x14ac:dyDescent="0.25">
      <c r="A1336"/>
      <c r="B1336"/>
      <c r="C1336"/>
      <c r="D1336" s="57"/>
      <c r="H1336" s="57"/>
      <c r="I1336" s="57"/>
      <c r="J1336"/>
      <c r="K1336"/>
      <c r="L1336"/>
      <c r="M1336"/>
      <c r="N1336"/>
      <c r="O1336"/>
      <c r="P1336"/>
      <c r="Q1336"/>
    </row>
    <row r="1337" spans="1:17" x14ac:dyDescent="0.25">
      <c r="A1337"/>
      <c r="B1337"/>
      <c r="C1337"/>
      <c r="D1337" s="57"/>
      <c r="H1337" s="57"/>
      <c r="I1337" s="57"/>
      <c r="J1337"/>
      <c r="K1337"/>
      <c r="L1337"/>
      <c r="M1337"/>
      <c r="N1337"/>
      <c r="O1337"/>
      <c r="P1337"/>
      <c r="Q1337"/>
    </row>
    <row r="1338" spans="1:17" x14ac:dyDescent="0.25">
      <c r="A1338"/>
      <c r="B1338"/>
      <c r="C1338"/>
      <c r="D1338" s="57"/>
      <c r="H1338" s="57"/>
      <c r="I1338" s="57"/>
      <c r="J1338"/>
      <c r="K1338"/>
      <c r="L1338"/>
      <c r="M1338"/>
      <c r="N1338"/>
      <c r="O1338"/>
      <c r="P1338"/>
      <c r="Q1338"/>
    </row>
    <row r="1339" spans="1:17" x14ac:dyDescent="0.25">
      <c r="A1339"/>
      <c r="B1339"/>
      <c r="C1339"/>
      <c r="D1339" s="57"/>
      <c r="H1339" s="57"/>
      <c r="I1339" s="57"/>
      <c r="J1339"/>
      <c r="K1339"/>
      <c r="L1339"/>
      <c r="M1339"/>
      <c r="N1339"/>
      <c r="O1339"/>
      <c r="P1339"/>
      <c r="Q1339"/>
    </row>
    <row r="1340" spans="1:17" x14ac:dyDescent="0.25">
      <c r="A1340"/>
      <c r="B1340"/>
      <c r="C1340"/>
      <c r="D1340" s="57"/>
      <c r="H1340" s="57"/>
      <c r="I1340" s="57"/>
      <c r="J1340"/>
      <c r="K1340"/>
      <c r="L1340"/>
      <c r="M1340"/>
      <c r="N1340"/>
      <c r="O1340"/>
      <c r="P1340"/>
      <c r="Q1340"/>
    </row>
    <row r="1341" spans="1:17" x14ac:dyDescent="0.25">
      <c r="A1341"/>
      <c r="B1341"/>
      <c r="C1341"/>
      <c r="D1341" s="57"/>
      <c r="H1341" s="57"/>
      <c r="I1341" s="57"/>
      <c r="J1341"/>
      <c r="K1341"/>
      <c r="L1341"/>
      <c r="M1341"/>
      <c r="N1341"/>
      <c r="O1341"/>
      <c r="P1341"/>
      <c r="Q1341"/>
    </row>
    <row r="1342" spans="1:17" x14ac:dyDescent="0.25">
      <c r="A1342"/>
      <c r="B1342"/>
      <c r="C1342"/>
      <c r="D1342" s="57"/>
      <c r="H1342" s="57"/>
      <c r="I1342" s="57"/>
      <c r="J1342"/>
      <c r="K1342"/>
      <c r="L1342"/>
      <c r="M1342"/>
      <c r="N1342"/>
      <c r="O1342"/>
      <c r="P1342"/>
      <c r="Q1342"/>
    </row>
    <row r="1343" spans="1:17" x14ac:dyDescent="0.25">
      <c r="A1343"/>
      <c r="B1343"/>
      <c r="C1343"/>
      <c r="D1343" s="57"/>
      <c r="H1343" s="57"/>
      <c r="I1343" s="57"/>
      <c r="J1343"/>
      <c r="K1343"/>
      <c r="L1343"/>
      <c r="M1343"/>
      <c r="N1343"/>
      <c r="O1343"/>
      <c r="P1343"/>
      <c r="Q1343"/>
    </row>
    <row r="1344" spans="1:17" x14ac:dyDescent="0.25">
      <c r="A1344"/>
      <c r="B1344"/>
      <c r="C1344"/>
      <c r="D1344" s="57"/>
      <c r="H1344" s="57"/>
      <c r="I1344" s="57"/>
      <c r="J1344"/>
      <c r="K1344"/>
      <c r="L1344"/>
      <c r="M1344"/>
      <c r="N1344"/>
      <c r="O1344"/>
      <c r="P1344"/>
      <c r="Q1344"/>
    </row>
    <row r="1345" spans="1:17" x14ac:dyDescent="0.25">
      <c r="A1345"/>
      <c r="B1345"/>
      <c r="C1345"/>
      <c r="D1345" s="57"/>
      <c r="H1345" s="57"/>
      <c r="I1345" s="57"/>
      <c r="J1345"/>
      <c r="K1345"/>
      <c r="L1345"/>
      <c r="M1345"/>
      <c r="N1345"/>
      <c r="O1345"/>
      <c r="P1345"/>
      <c r="Q1345"/>
    </row>
    <row r="1346" spans="1:17" x14ac:dyDescent="0.25">
      <c r="A1346"/>
      <c r="B1346"/>
      <c r="C1346"/>
      <c r="D1346" s="57"/>
      <c r="H1346" s="57"/>
      <c r="I1346" s="57"/>
      <c r="J1346"/>
      <c r="K1346"/>
      <c r="L1346"/>
      <c r="M1346"/>
      <c r="N1346"/>
      <c r="O1346"/>
      <c r="P1346"/>
      <c r="Q1346"/>
    </row>
    <row r="1347" spans="1:17" x14ac:dyDescent="0.25">
      <c r="A1347"/>
      <c r="B1347"/>
      <c r="C1347"/>
      <c r="D1347" s="57"/>
      <c r="H1347" s="57"/>
      <c r="I1347" s="57"/>
      <c r="J1347"/>
      <c r="K1347"/>
      <c r="L1347"/>
      <c r="M1347"/>
      <c r="N1347"/>
      <c r="O1347"/>
      <c r="P1347"/>
      <c r="Q1347"/>
    </row>
    <row r="1348" spans="1:17" x14ac:dyDescent="0.25">
      <c r="A1348"/>
      <c r="B1348"/>
      <c r="C1348"/>
      <c r="D1348" s="57"/>
      <c r="H1348" s="57"/>
      <c r="I1348" s="57"/>
      <c r="J1348"/>
      <c r="K1348"/>
      <c r="L1348"/>
      <c r="M1348"/>
      <c r="N1348"/>
      <c r="O1348"/>
      <c r="P1348"/>
      <c r="Q1348"/>
    </row>
    <row r="1349" spans="1:17" x14ac:dyDescent="0.25">
      <c r="A1349"/>
      <c r="B1349"/>
      <c r="C1349"/>
      <c r="D1349" s="57"/>
      <c r="H1349" s="57"/>
      <c r="I1349" s="57"/>
      <c r="J1349"/>
      <c r="K1349"/>
      <c r="L1349"/>
      <c r="M1349"/>
      <c r="N1349"/>
      <c r="O1349"/>
      <c r="P1349"/>
      <c r="Q1349"/>
    </row>
    <row r="1350" spans="1:17" x14ac:dyDescent="0.25">
      <c r="A1350"/>
      <c r="B1350"/>
      <c r="C1350"/>
      <c r="D1350" s="57"/>
      <c r="H1350" s="57"/>
      <c r="I1350" s="57"/>
      <c r="J1350"/>
      <c r="K1350"/>
      <c r="L1350"/>
      <c r="M1350"/>
      <c r="N1350"/>
      <c r="O1350"/>
      <c r="P1350"/>
      <c r="Q1350"/>
    </row>
    <row r="1351" spans="1:17" x14ac:dyDescent="0.25">
      <c r="A1351"/>
      <c r="B1351"/>
      <c r="C1351"/>
      <c r="D1351" s="57"/>
      <c r="H1351" s="57"/>
      <c r="I1351" s="57"/>
      <c r="J1351"/>
      <c r="K1351"/>
      <c r="L1351"/>
      <c r="M1351"/>
      <c r="N1351"/>
      <c r="O1351"/>
      <c r="P1351"/>
      <c r="Q1351"/>
    </row>
    <row r="1352" spans="1:17" x14ac:dyDescent="0.25">
      <c r="A1352"/>
      <c r="B1352"/>
      <c r="C1352"/>
      <c r="D1352" s="57"/>
      <c r="H1352" s="57"/>
      <c r="I1352" s="57"/>
      <c r="J1352"/>
      <c r="K1352"/>
      <c r="L1352"/>
      <c r="M1352"/>
      <c r="N1352"/>
      <c r="O1352"/>
      <c r="P1352"/>
      <c r="Q1352"/>
    </row>
    <row r="1353" spans="1:17" x14ac:dyDescent="0.25">
      <c r="A1353"/>
      <c r="B1353"/>
      <c r="C1353"/>
      <c r="D1353" s="57"/>
      <c r="H1353" s="57"/>
      <c r="I1353" s="57"/>
      <c r="J1353"/>
      <c r="K1353"/>
      <c r="L1353"/>
      <c r="M1353"/>
      <c r="N1353"/>
      <c r="O1353"/>
      <c r="P1353"/>
      <c r="Q1353"/>
    </row>
    <row r="1354" spans="1:17" x14ac:dyDescent="0.25">
      <c r="A1354"/>
      <c r="B1354"/>
      <c r="C1354"/>
      <c r="D1354" s="57"/>
      <c r="H1354" s="57"/>
      <c r="I1354" s="57"/>
      <c r="J1354"/>
      <c r="K1354"/>
      <c r="L1354"/>
      <c r="M1354"/>
      <c r="N1354"/>
      <c r="O1354"/>
      <c r="P1354"/>
      <c r="Q1354"/>
    </row>
    <row r="1355" spans="1:17" x14ac:dyDescent="0.25">
      <c r="A1355"/>
      <c r="B1355"/>
      <c r="C1355"/>
      <c r="D1355" s="57"/>
      <c r="H1355" s="57"/>
      <c r="I1355" s="57"/>
      <c r="J1355"/>
      <c r="K1355"/>
      <c r="L1355"/>
      <c r="M1355"/>
      <c r="N1355"/>
      <c r="O1355"/>
      <c r="P1355"/>
      <c r="Q1355"/>
    </row>
    <row r="1356" spans="1:17" x14ac:dyDescent="0.25">
      <c r="A1356"/>
      <c r="B1356"/>
      <c r="C1356"/>
      <c r="D1356" s="57"/>
      <c r="H1356" s="57"/>
      <c r="I1356" s="57"/>
      <c r="J1356"/>
      <c r="K1356"/>
      <c r="L1356"/>
      <c r="M1356"/>
      <c r="N1356"/>
      <c r="O1356"/>
      <c r="P1356"/>
      <c r="Q1356"/>
    </row>
    <row r="1357" spans="1:17" x14ac:dyDescent="0.25">
      <c r="A1357"/>
      <c r="B1357"/>
      <c r="C1357"/>
      <c r="D1357" s="57"/>
      <c r="H1357" s="57"/>
      <c r="I1357" s="57"/>
      <c r="J1357"/>
      <c r="K1357"/>
      <c r="L1357"/>
      <c r="M1357"/>
      <c r="N1357"/>
      <c r="O1357"/>
      <c r="P1357"/>
      <c r="Q1357"/>
    </row>
    <row r="1358" spans="1:17" x14ac:dyDescent="0.25">
      <c r="A1358"/>
      <c r="B1358"/>
      <c r="C1358"/>
      <c r="D1358" s="57"/>
      <c r="H1358" s="57"/>
      <c r="I1358" s="57"/>
      <c r="J1358"/>
      <c r="K1358"/>
      <c r="L1358"/>
      <c r="M1358"/>
      <c r="N1358"/>
      <c r="O1358"/>
      <c r="P1358"/>
      <c r="Q1358"/>
    </row>
    <row r="1359" spans="1:17" x14ac:dyDescent="0.25">
      <c r="A1359"/>
      <c r="B1359"/>
      <c r="C1359"/>
      <c r="D1359" s="57"/>
      <c r="H1359" s="57"/>
      <c r="I1359" s="57"/>
      <c r="J1359"/>
      <c r="K1359"/>
      <c r="L1359"/>
      <c r="M1359"/>
      <c r="N1359"/>
      <c r="O1359"/>
      <c r="P1359"/>
      <c r="Q1359"/>
    </row>
    <row r="1360" spans="1:17" x14ac:dyDescent="0.25">
      <c r="A1360"/>
      <c r="B1360"/>
      <c r="C1360"/>
      <c r="D1360" s="57"/>
      <c r="H1360" s="57"/>
      <c r="I1360" s="57"/>
      <c r="J1360"/>
      <c r="K1360"/>
      <c r="L1360"/>
      <c r="M1360"/>
      <c r="N1360"/>
      <c r="O1360"/>
      <c r="P1360"/>
      <c r="Q1360"/>
    </row>
    <row r="1361" spans="1:17" x14ac:dyDescent="0.25">
      <c r="A1361"/>
      <c r="B1361"/>
      <c r="C1361"/>
      <c r="D1361" s="57"/>
      <c r="H1361" s="57"/>
      <c r="I1361" s="57"/>
      <c r="J1361"/>
      <c r="K1361"/>
      <c r="L1361"/>
      <c r="M1361"/>
      <c r="N1361"/>
      <c r="O1361"/>
      <c r="P1361"/>
      <c r="Q1361"/>
    </row>
    <row r="1362" spans="1:17" x14ac:dyDescent="0.25">
      <c r="A1362"/>
      <c r="B1362"/>
      <c r="C1362"/>
      <c r="D1362" s="57"/>
      <c r="H1362" s="57"/>
      <c r="I1362" s="57"/>
      <c r="J1362"/>
      <c r="K1362"/>
      <c r="L1362"/>
      <c r="M1362"/>
      <c r="N1362"/>
      <c r="O1362"/>
      <c r="P1362"/>
      <c r="Q1362"/>
    </row>
    <row r="1363" spans="1:17" x14ac:dyDescent="0.25">
      <c r="A1363"/>
      <c r="B1363"/>
      <c r="C1363"/>
      <c r="D1363" s="57"/>
      <c r="H1363" s="57"/>
      <c r="I1363" s="57"/>
      <c r="J1363"/>
      <c r="K1363"/>
      <c r="L1363"/>
      <c r="M1363"/>
      <c r="N1363"/>
      <c r="O1363"/>
      <c r="P1363"/>
      <c r="Q1363"/>
    </row>
    <row r="1364" spans="1:17" x14ac:dyDescent="0.25">
      <c r="A1364"/>
      <c r="B1364"/>
      <c r="C1364"/>
      <c r="D1364" s="57"/>
      <c r="H1364" s="57"/>
      <c r="I1364" s="57"/>
      <c r="J1364"/>
      <c r="K1364"/>
      <c r="L1364"/>
      <c r="M1364"/>
      <c r="N1364"/>
      <c r="O1364"/>
      <c r="P1364"/>
      <c r="Q1364"/>
    </row>
    <row r="1365" spans="1:17" x14ac:dyDescent="0.25">
      <c r="A1365"/>
      <c r="B1365"/>
      <c r="C1365"/>
      <c r="D1365" s="57"/>
      <c r="H1365" s="57"/>
      <c r="I1365" s="57"/>
      <c r="J1365"/>
      <c r="K1365"/>
      <c r="L1365"/>
      <c r="M1365"/>
      <c r="N1365"/>
      <c r="O1365"/>
      <c r="P1365"/>
      <c r="Q1365"/>
    </row>
    <row r="1366" spans="1:17" x14ac:dyDescent="0.25">
      <c r="A1366"/>
      <c r="B1366"/>
      <c r="C1366"/>
      <c r="D1366" s="57"/>
      <c r="H1366" s="57"/>
      <c r="I1366" s="57"/>
      <c r="J1366"/>
      <c r="K1366"/>
      <c r="L1366"/>
      <c r="M1366"/>
      <c r="N1366"/>
      <c r="O1366"/>
      <c r="P1366"/>
      <c r="Q1366"/>
    </row>
    <row r="1367" spans="1:17" x14ac:dyDescent="0.25">
      <c r="A1367"/>
      <c r="B1367"/>
      <c r="C1367"/>
      <c r="D1367" s="57"/>
      <c r="H1367" s="57"/>
      <c r="I1367" s="57"/>
      <c r="J1367"/>
      <c r="K1367"/>
      <c r="L1367"/>
      <c r="M1367"/>
      <c r="N1367"/>
      <c r="O1367"/>
      <c r="P1367"/>
      <c r="Q1367"/>
    </row>
    <row r="1368" spans="1:17" x14ac:dyDescent="0.25">
      <c r="A1368"/>
      <c r="B1368"/>
      <c r="C1368"/>
      <c r="D1368" s="57"/>
      <c r="H1368" s="57"/>
      <c r="I1368" s="57"/>
      <c r="J1368"/>
      <c r="K1368"/>
      <c r="L1368"/>
      <c r="M1368"/>
      <c r="N1368"/>
      <c r="O1368"/>
      <c r="P1368"/>
      <c r="Q1368"/>
    </row>
    <row r="1369" spans="1:17" x14ac:dyDescent="0.25">
      <c r="A1369"/>
      <c r="B1369"/>
      <c r="C1369"/>
      <c r="D1369" s="57"/>
      <c r="H1369" s="57"/>
      <c r="I1369" s="57"/>
      <c r="J1369"/>
      <c r="K1369"/>
      <c r="L1369"/>
      <c r="M1369"/>
      <c r="N1369"/>
      <c r="O1369"/>
      <c r="P1369"/>
      <c r="Q1369"/>
    </row>
    <row r="1370" spans="1:17" x14ac:dyDescent="0.25">
      <c r="A1370"/>
      <c r="B1370"/>
      <c r="C1370"/>
      <c r="D1370" s="57"/>
      <c r="H1370" s="57"/>
      <c r="I1370" s="57"/>
      <c r="J1370"/>
      <c r="K1370"/>
      <c r="L1370"/>
      <c r="M1370"/>
      <c r="N1370"/>
      <c r="O1370"/>
      <c r="P1370"/>
      <c r="Q1370"/>
    </row>
    <row r="1371" spans="1:17" x14ac:dyDescent="0.25">
      <c r="A1371"/>
      <c r="B1371"/>
      <c r="C1371"/>
      <c r="D1371" s="57"/>
      <c r="H1371" s="57"/>
      <c r="I1371" s="57"/>
      <c r="J1371"/>
      <c r="K1371"/>
      <c r="L1371"/>
      <c r="M1371"/>
      <c r="N1371"/>
      <c r="O1371"/>
      <c r="P1371"/>
      <c r="Q1371"/>
    </row>
    <row r="1372" spans="1:17" x14ac:dyDescent="0.25">
      <c r="A1372"/>
      <c r="B1372"/>
      <c r="C1372"/>
      <c r="D1372" s="57"/>
      <c r="H1372" s="57"/>
      <c r="I1372" s="57"/>
      <c r="J1372"/>
      <c r="K1372"/>
      <c r="L1372"/>
      <c r="M1372"/>
      <c r="N1372"/>
      <c r="O1372"/>
      <c r="P1372"/>
      <c r="Q1372"/>
    </row>
    <row r="1373" spans="1:17" x14ac:dyDescent="0.25">
      <c r="A1373"/>
      <c r="B1373"/>
      <c r="C1373"/>
      <c r="D1373" s="57"/>
      <c r="H1373" s="57"/>
      <c r="I1373" s="57"/>
      <c r="J1373"/>
      <c r="K1373"/>
      <c r="L1373"/>
      <c r="M1373"/>
      <c r="N1373"/>
      <c r="O1373"/>
      <c r="P1373"/>
      <c r="Q1373"/>
    </row>
    <row r="1374" spans="1:17" x14ac:dyDescent="0.25">
      <c r="A1374"/>
      <c r="B1374"/>
      <c r="C1374"/>
      <c r="D1374" s="57"/>
      <c r="H1374" s="57"/>
      <c r="I1374" s="57"/>
      <c r="J1374"/>
      <c r="K1374"/>
      <c r="L1374"/>
      <c r="M1374"/>
      <c r="N1374"/>
      <c r="O1374"/>
      <c r="P1374"/>
      <c r="Q1374"/>
    </row>
    <row r="1375" spans="1:17" x14ac:dyDescent="0.25">
      <c r="A1375"/>
      <c r="B1375"/>
      <c r="C1375"/>
      <c r="D1375" s="57"/>
      <c r="H1375" s="57"/>
      <c r="I1375" s="57"/>
      <c r="J1375"/>
      <c r="K1375"/>
      <c r="L1375"/>
      <c r="M1375"/>
      <c r="N1375"/>
      <c r="O1375"/>
      <c r="P1375"/>
      <c r="Q1375"/>
    </row>
    <row r="1376" spans="1:17" x14ac:dyDescent="0.25">
      <c r="A1376"/>
      <c r="B1376"/>
      <c r="C1376"/>
      <c r="D1376" s="57"/>
      <c r="H1376" s="57"/>
      <c r="I1376" s="57"/>
      <c r="J1376"/>
      <c r="K1376"/>
      <c r="L1376"/>
      <c r="M1376"/>
      <c r="N1376"/>
      <c r="O1376"/>
      <c r="P1376"/>
      <c r="Q1376"/>
    </row>
    <row r="1377" spans="1:17" x14ac:dyDescent="0.25">
      <c r="A1377"/>
      <c r="B1377"/>
      <c r="C1377"/>
      <c r="D1377" s="57"/>
      <c r="H1377" s="57"/>
      <c r="I1377" s="57"/>
      <c r="J1377"/>
      <c r="K1377"/>
      <c r="L1377"/>
      <c r="M1377"/>
      <c r="N1377"/>
      <c r="O1377"/>
      <c r="P1377"/>
      <c r="Q1377"/>
    </row>
    <row r="1378" spans="1:17" x14ac:dyDescent="0.25">
      <c r="A1378"/>
      <c r="B1378"/>
      <c r="C1378"/>
      <c r="D1378" s="57"/>
      <c r="H1378" s="57"/>
      <c r="I1378" s="57"/>
      <c r="J1378"/>
      <c r="K1378"/>
      <c r="L1378"/>
      <c r="M1378"/>
      <c r="N1378"/>
      <c r="O1378"/>
      <c r="P1378"/>
      <c r="Q1378"/>
    </row>
    <row r="1379" spans="1:17" x14ac:dyDescent="0.25">
      <c r="A1379"/>
      <c r="B1379"/>
      <c r="C1379"/>
      <c r="D1379" s="57"/>
      <c r="H1379" s="57"/>
      <c r="I1379" s="57"/>
      <c r="J1379"/>
      <c r="K1379"/>
      <c r="L1379"/>
      <c r="M1379"/>
      <c r="N1379"/>
      <c r="O1379"/>
      <c r="P1379"/>
      <c r="Q1379"/>
    </row>
    <row r="1380" spans="1:17" x14ac:dyDescent="0.25">
      <c r="A1380"/>
      <c r="B1380"/>
      <c r="C1380"/>
      <c r="D1380" s="57"/>
      <c r="H1380" s="57"/>
      <c r="I1380" s="57"/>
      <c r="J1380"/>
      <c r="K1380"/>
      <c r="L1380"/>
      <c r="M1380"/>
      <c r="N1380"/>
      <c r="O1380"/>
      <c r="P1380"/>
      <c r="Q1380"/>
    </row>
    <row r="1381" spans="1:17" x14ac:dyDescent="0.25">
      <c r="A1381"/>
      <c r="B1381"/>
      <c r="C1381"/>
      <c r="D1381" s="57"/>
      <c r="H1381" s="57"/>
      <c r="I1381" s="57"/>
      <c r="J1381"/>
      <c r="K1381"/>
      <c r="L1381"/>
      <c r="M1381"/>
      <c r="N1381"/>
      <c r="O1381"/>
      <c r="P1381"/>
      <c r="Q1381"/>
    </row>
    <row r="1382" spans="1:17" x14ac:dyDescent="0.25">
      <c r="A1382"/>
      <c r="B1382"/>
      <c r="C1382"/>
      <c r="D1382" s="57"/>
      <c r="H1382" s="57"/>
      <c r="I1382" s="57"/>
      <c r="J1382"/>
      <c r="K1382"/>
      <c r="L1382"/>
      <c r="M1382"/>
      <c r="N1382"/>
      <c r="O1382"/>
      <c r="P1382"/>
      <c r="Q1382"/>
    </row>
    <row r="1383" spans="1:17" x14ac:dyDescent="0.25">
      <c r="A1383"/>
      <c r="B1383"/>
      <c r="C1383"/>
      <c r="D1383" s="57"/>
      <c r="H1383" s="57"/>
      <c r="I1383" s="57"/>
      <c r="J1383"/>
      <c r="K1383"/>
      <c r="L1383"/>
      <c r="M1383"/>
      <c r="N1383"/>
      <c r="O1383"/>
      <c r="P1383"/>
      <c r="Q1383"/>
    </row>
    <row r="1384" spans="1:17" x14ac:dyDescent="0.25">
      <c r="A1384"/>
      <c r="B1384"/>
      <c r="C1384"/>
      <c r="D1384" s="57"/>
      <c r="H1384" s="57"/>
      <c r="I1384" s="57"/>
      <c r="J1384"/>
      <c r="K1384"/>
      <c r="L1384"/>
      <c r="M1384"/>
      <c r="N1384"/>
      <c r="O1384"/>
      <c r="P1384"/>
      <c r="Q1384"/>
    </row>
    <row r="1385" spans="1:17" x14ac:dyDescent="0.25">
      <c r="A1385"/>
      <c r="B1385"/>
      <c r="C1385"/>
      <c r="D1385" s="57"/>
      <c r="H1385" s="57"/>
      <c r="I1385" s="57"/>
      <c r="J1385"/>
      <c r="K1385"/>
      <c r="L1385"/>
      <c r="M1385"/>
      <c r="N1385"/>
      <c r="O1385"/>
      <c r="P1385"/>
      <c r="Q1385"/>
    </row>
    <row r="1386" spans="1:17" x14ac:dyDescent="0.25">
      <c r="A1386"/>
      <c r="B1386"/>
      <c r="C1386"/>
      <c r="D1386" s="57"/>
      <c r="H1386" s="57"/>
      <c r="I1386" s="57"/>
      <c r="J1386"/>
      <c r="K1386"/>
      <c r="L1386"/>
      <c r="M1386"/>
      <c r="N1386"/>
      <c r="O1386"/>
      <c r="P1386"/>
      <c r="Q1386"/>
    </row>
    <row r="1387" spans="1:17" x14ac:dyDescent="0.25">
      <c r="A1387"/>
      <c r="B1387"/>
      <c r="C1387"/>
      <c r="D1387" s="57"/>
      <c r="H1387" s="57"/>
      <c r="I1387" s="57"/>
      <c r="J1387"/>
      <c r="K1387"/>
      <c r="L1387"/>
      <c r="M1387"/>
      <c r="N1387"/>
      <c r="O1387"/>
      <c r="P1387"/>
      <c r="Q13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117C95E2E43419452F562765EE22B" ma:contentTypeVersion="15" ma:contentTypeDescription="Skapa ett nytt dokument." ma:contentTypeScope="" ma:versionID="8078aa71a09005690569853f4cc8b6cf">
  <xsd:schema xmlns:xsd="http://www.w3.org/2001/XMLSchema" xmlns:xs="http://www.w3.org/2001/XMLSchema" xmlns:p="http://schemas.microsoft.com/office/2006/metadata/properties" xmlns:ns2="c6ad2808-47fd-4a48-86aa-a728dd0feaa9" xmlns:ns3="b4b2cc40-23a5-410b-b4dc-ecfa7d3779e6" targetNamespace="http://schemas.microsoft.com/office/2006/metadata/properties" ma:root="true" ma:fieldsID="49e1f6343e713d37fbd7aa73496e8b21" ns2:_="" ns3:_="">
    <xsd:import namespace="c6ad2808-47fd-4a48-86aa-a728dd0feaa9"/>
    <xsd:import namespace="b4b2cc40-23a5-410b-b4dc-ecfa7d377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2808-47fd-4a48-86aa-a728dd0fe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0d1f5e-5be3-4751-a340-93a86c73a4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cc40-23a5-410b-b4dc-ecfa7d377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724dd-67d0-4a53-8b3f-17a26b18fdcd}" ma:internalName="TaxCatchAll" ma:showField="CatchAllData" ma:web="b4b2cc40-23a5-410b-b4dc-ecfa7d377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cc40-23a5-410b-b4dc-ecfa7d3779e6" xsi:nil="true"/>
    <lcf76f155ced4ddcb4097134ff3c332f xmlns="c6ad2808-47fd-4a48-86aa-a728dd0fea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F2769-B816-41A0-B6D4-5C798B7DF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2808-47fd-4a48-86aa-a728dd0feaa9"/>
    <ds:schemaRef ds:uri="b4b2cc40-23a5-410b-b4dc-ecfa7d377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2E1EB8-AF8D-4571-93D3-6B8C4294C9BD}">
  <ds:schemaRefs>
    <ds:schemaRef ds:uri="http://purl.org/dc/terms/"/>
    <ds:schemaRef ds:uri="c6ad2808-47fd-4a48-86aa-a728dd0fea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b4b2cc40-23a5-410b-b4dc-ecfa7d3779e6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5DCED18-D421-451E-8949-2D19EA6CD2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Löfgren</dc:creator>
  <cp:lastModifiedBy>Marika Jurgander</cp:lastModifiedBy>
  <dcterms:created xsi:type="dcterms:W3CDTF">2022-04-04T18:43:42Z</dcterms:created>
  <dcterms:modified xsi:type="dcterms:W3CDTF">2025-05-06T09:02:12Z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0x0101000FB117C95E2E43419452F562765EE22B</vt:lpwstr>
  </property>
  <property fmtid="{D5CDD505-2E9C-101B-9397-08002B2CF9AE}" pid="3" name="MediaServiceImageTags">
    <vt:lpwstr/>
  </property>
</Properties>
</file>